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shok\Desktop\2014\2015 год\РЭК\"/>
    </mc:Choice>
  </mc:AlternateContent>
  <bookViews>
    <workbookView xWindow="0" yWindow="0" windowWidth="21600" windowHeight="9735" activeTab="2"/>
  </bookViews>
  <sheets>
    <sheet name="П.1.4" sheetId="1" r:id="rId1"/>
    <sheet name="П.1.5" sheetId="2" r:id="rId2"/>
    <sheet name="3.1" sheetId="3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3" l="1"/>
  <c r="P14" i="3" s="1"/>
  <c r="L7" i="3"/>
  <c r="L14" i="3" s="1"/>
  <c r="H7" i="3"/>
  <c r="H14" i="3"/>
  <c r="G14" i="3"/>
  <c r="G23" i="3" l="1"/>
  <c r="I23" i="3"/>
  <c r="J14" i="3"/>
  <c r="O10" i="3"/>
  <c r="K10" i="3"/>
  <c r="Q19" i="2" l="1"/>
  <c r="P19" i="2"/>
  <c r="P41" i="1"/>
  <c r="Q40" i="1"/>
  <c r="V22" i="2"/>
  <c r="V19" i="2"/>
  <c r="Q23" i="3"/>
  <c r="R18" i="3"/>
  <c r="Q18" i="3"/>
  <c r="P18" i="3"/>
  <c r="O18" i="3"/>
  <c r="N18" i="3"/>
  <c r="M18" i="3"/>
  <c r="L18" i="3"/>
  <c r="K18" i="3"/>
  <c r="J18" i="3"/>
  <c r="I18" i="3"/>
  <c r="H18" i="3"/>
  <c r="G18" i="3"/>
  <c r="G9" i="3"/>
  <c r="H9" i="3"/>
  <c r="R9" i="3" l="1"/>
  <c r="Q9" i="3"/>
  <c r="P9" i="3"/>
  <c r="O9" i="3"/>
  <c r="N9" i="3"/>
  <c r="M9" i="3"/>
  <c r="L9" i="3"/>
  <c r="K9" i="3"/>
  <c r="J9" i="3"/>
  <c r="I9" i="3"/>
  <c r="F29" i="3" l="1"/>
  <c r="E29" i="3"/>
  <c r="D29" i="3"/>
  <c r="D27" i="3" s="1"/>
  <c r="S28" i="3"/>
  <c r="S27" i="3" s="1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S26" i="3"/>
  <c r="F26" i="3"/>
  <c r="E26" i="3"/>
  <c r="E24" i="3" s="1"/>
  <c r="D26" i="3"/>
  <c r="D24" i="3" s="1"/>
  <c r="S25" i="3"/>
  <c r="S24" i="3"/>
  <c r="R24" i="3"/>
  <c r="Q24" i="3"/>
  <c r="P24" i="3"/>
  <c r="O24" i="3"/>
  <c r="N24" i="3"/>
  <c r="M24" i="3"/>
  <c r="L24" i="3"/>
  <c r="K24" i="3"/>
  <c r="J24" i="3"/>
  <c r="I24" i="3"/>
  <c r="H24" i="3"/>
  <c r="F24" i="3"/>
  <c r="P23" i="3"/>
  <c r="O23" i="3"/>
  <c r="L23" i="3"/>
  <c r="K23" i="3"/>
  <c r="J23" i="3"/>
  <c r="H23" i="3"/>
  <c r="S22" i="3"/>
  <c r="S19" i="3"/>
  <c r="P17" i="3"/>
  <c r="P21" i="3" s="1"/>
  <c r="O17" i="3"/>
  <c r="O21" i="3" s="1"/>
  <c r="L17" i="3"/>
  <c r="L21" i="3" s="1"/>
  <c r="K17" i="3"/>
  <c r="K21" i="3" s="1"/>
  <c r="J17" i="3"/>
  <c r="J21" i="3" s="1"/>
  <c r="H17" i="3"/>
  <c r="H20" i="3" s="1"/>
  <c r="F17" i="3"/>
  <c r="F21" i="3" s="1"/>
  <c r="E17" i="3"/>
  <c r="E21" i="3" s="1"/>
  <c r="D17" i="3"/>
  <c r="D21" i="3" s="1"/>
  <c r="S16" i="3"/>
  <c r="F14" i="3"/>
  <c r="S13" i="3"/>
  <c r="E12" i="3"/>
  <c r="D12" i="3"/>
  <c r="E11" i="3"/>
  <c r="D11" i="3"/>
  <c r="S10" i="3"/>
  <c r="Q14" i="3"/>
  <c r="P8" i="3"/>
  <c r="O14" i="3"/>
  <c r="L8" i="3"/>
  <c r="K14" i="3"/>
  <c r="H8" i="3"/>
  <c r="R8" i="3"/>
  <c r="R12" i="3" s="1"/>
  <c r="O8" i="3"/>
  <c r="O12" i="3" s="1"/>
  <c r="N8" i="3"/>
  <c r="K8" i="3"/>
  <c r="J8" i="3"/>
  <c r="J12" i="3" s="1"/>
  <c r="G8" i="3"/>
  <c r="F8" i="3"/>
  <c r="F12" i="3" s="1"/>
  <c r="E8" i="3"/>
  <c r="D8" i="3"/>
  <c r="Q105" i="2"/>
  <c r="P105" i="2"/>
  <c r="O105" i="2"/>
  <c r="N105" i="2"/>
  <c r="L105" i="2"/>
  <c r="K105" i="2"/>
  <c r="J105" i="2"/>
  <c r="I105" i="2"/>
  <c r="G105" i="2"/>
  <c r="F105" i="2"/>
  <c r="E105" i="2"/>
  <c r="D105" i="2"/>
  <c r="M104" i="2"/>
  <c r="H104" i="2"/>
  <c r="C104" i="2"/>
  <c r="M103" i="2"/>
  <c r="H103" i="2"/>
  <c r="C103" i="2"/>
  <c r="M102" i="2"/>
  <c r="M105" i="2" s="1"/>
  <c r="H102" i="2"/>
  <c r="H105" i="2" s="1"/>
  <c r="C102" i="2"/>
  <c r="C105" i="2" s="1"/>
  <c r="AA98" i="2"/>
  <c r="Z98" i="2"/>
  <c r="Y98" i="2"/>
  <c r="X98" i="2"/>
  <c r="T98" i="2"/>
  <c r="S98" i="2"/>
  <c r="P98" i="2"/>
  <c r="O98" i="2"/>
  <c r="N98" i="2"/>
  <c r="L98" i="2"/>
  <c r="K98" i="2"/>
  <c r="J98" i="2"/>
  <c r="I98" i="2"/>
  <c r="G98" i="2"/>
  <c r="F98" i="2"/>
  <c r="E98" i="2"/>
  <c r="D98" i="2"/>
  <c r="W97" i="2"/>
  <c r="R97" i="2"/>
  <c r="M97" i="2"/>
  <c r="H97" i="2"/>
  <c r="C97" i="2"/>
  <c r="W96" i="2"/>
  <c r="U96" i="2"/>
  <c r="R96" i="2" s="1"/>
  <c r="M96" i="2"/>
  <c r="H96" i="2"/>
  <c r="C96" i="2"/>
  <c r="W95" i="2"/>
  <c r="W98" i="2" s="1"/>
  <c r="V95" i="2"/>
  <c r="V98" i="2" s="1"/>
  <c r="H95" i="2"/>
  <c r="H98" i="2" s="1"/>
  <c r="C95" i="2"/>
  <c r="C98" i="2" s="1"/>
  <c r="Q91" i="2"/>
  <c r="P91" i="2"/>
  <c r="O91" i="2"/>
  <c r="N91" i="2"/>
  <c r="L91" i="2"/>
  <c r="K91" i="2"/>
  <c r="J91" i="2"/>
  <c r="I91" i="2"/>
  <c r="G91" i="2"/>
  <c r="F91" i="2"/>
  <c r="E91" i="2"/>
  <c r="D91" i="2"/>
  <c r="M90" i="2"/>
  <c r="H90" i="2"/>
  <c r="C90" i="2"/>
  <c r="M89" i="2"/>
  <c r="H89" i="2"/>
  <c r="C89" i="2"/>
  <c r="M88" i="2"/>
  <c r="M91" i="2" s="1"/>
  <c r="H88" i="2"/>
  <c r="H91" i="2" s="1"/>
  <c r="C88" i="2"/>
  <c r="C91" i="2" s="1"/>
  <c r="M80" i="2"/>
  <c r="H80" i="2"/>
  <c r="C80" i="2"/>
  <c r="M79" i="2"/>
  <c r="H79" i="2"/>
  <c r="C79" i="2"/>
  <c r="M78" i="2"/>
  <c r="H78" i="2"/>
  <c r="C78" i="2"/>
  <c r="M77" i="2"/>
  <c r="H77" i="2"/>
  <c r="C77" i="2"/>
  <c r="M76" i="2"/>
  <c r="H76" i="2"/>
  <c r="F76" i="2"/>
  <c r="C76" i="2" s="1"/>
  <c r="P75" i="2"/>
  <c r="O75" i="2"/>
  <c r="N75" i="2"/>
  <c r="K75" i="2"/>
  <c r="J75" i="2"/>
  <c r="I75" i="2"/>
  <c r="F75" i="2"/>
  <c r="E75" i="2"/>
  <c r="D75" i="2"/>
  <c r="Q74" i="2"/>
  <c r="P74" i="2"/>
  <c r="O74" i="2"/>
  <c r="N74" i="2"/>
  <c r="L74" i="2"/>
  <c r="K74" i="2"/>
  <c r="J74" i="2"/>
  <c r="I74" i="2"/>
  <c r="G74" i="2"/>
  <c r="F74" i="2"/>
  <c r="E74" i="2"/>
  <c r="D74" i="2"/>
  <c r="M72" i="2"/>
  <c r="H72" i="2"/>
  <c r="C72" i="2"/>
  <c r="M71" i="2"/>
  <c r="H71" i="2"/>
  <c r="C71" i="2"/>
  <c r="M70" i="2"/>
  <c r="H70" i="2"/>
  <c r="C70" i="2"/>
  <c r="M69" i="2"/>
  <c r="H69" i="2"/>
  <c r="C69" i="2"/>
  <c r="O64" i="2"/>
  <c r="J64" i="2"/>
  <c r="E64" i="2"/>
  <c r="O63" i="2"/>
  <c r="N63" i="2"/>
  <c r="N73" i="2" s="1"/>
  <c r="J63" i="2"/>
  <c r="J73" i="2" s="1"/>
  <c r="I63" i="2"/>
  <c r="I73" i="2" s="1"/>
  <c r="E63" i="2"/>
  <c r="D63" i="2"/>
  <c r="AA53" i="2"/>
  <c r="Z53" i="2"/>
  <c r="Y53" i="2"/>
  <c r="X53" i="2"/>
  <c r="V53" i="2"/>
  <c r="U53" i="2"/>
  <c r="T53" i="2"/>
  <c r="S53" i="2"/>
  <c r="Q53" i="2"/>
  <c r="P53" i="2"/>
  <c r="O53" i="2"/>
  <c r="N53" i="2"/>
  <c r="L53" i="2"/>
  <c r="K53" i="2"/>
  <c r="J53" i="2"/>
  <c r="I53" i="2"/>
  <c r="G53" i="2"/>
  <c r="F53" i="2"/>
  <c r="E53" i="2"/>
  <c r="D53" i="2"/>
  <c r="W51" i="2"/>
  <c r="R51" i="2"/>
  <c r="M51" i="2"/>
  <c r="H51" i="2"/>
  <c r="C51" i="2"/>
  <c r="W50" i="2"/>
  <c r="R50" i="2"/>
  <c r="M50" i="2"/>
  <c r="H50" i="2"/>
  <c r="C50" i="2"/>
  <c r="W49" i="2"/>
  <c r="W53" i="2" s="1"/>
  <c r="R49" i="2"/>
  <c r="R53" i="2" s="1"/>
  <c r="M49" i="2"/>
  <c r="M53" i="2" s="1"/>
  <c r="H49" i="2"/>
  <c r="H53" i="2" s="1"/>
  <c r="C49" i="2"/>
  <c r="C53" i="2" s="1"/>
  <c r="AA45" i="2"/>
  <c r="Z45" i="2"/>
  <c r="Y45" i="2"/>
  <c r="X45" i="2"/>
  <c r="V45" i="2"/>
  <c r="U45" i="2"/>
  <c r="T45" i="2"/>
  <c r="S45" i="2"/>
  <c r="Q45" i="2"/>
  <c r="P45" i="2"/>
  <c r="O45" i="2"/>
  <c r="N45" i="2"/>
  <c r="L45" i="2"/>
  <c r="K45" i="2"/>
  <c r="J45" i="2"/>
  <c r="I45" i="2"/>
  <c r="G45" i="2"/>
  <c r="F45" i="2"/>
  <c r="E45" i="2"/>
  <c r="D45" i="2"/>
  <c r="W43" i="2"/>
  <c r="R43" i="2"/>
  <c r="M43" i="2"/>
  <c r="H43" i="2"/>
  <c r="C43" i="2"/>
  <c r="W42" i="2"/>
  <c r="R42" i="2"/>
  <c r="M42" i="2"/>
  <c r="H42" i="2"/>
  <c r="C42" i="2"/>
  <c r="W41" i="2"/>
  <c r="W45" i="2" s="1"/>
  <c r="R41" i="2"/>
  <c r="R45" i="2" s="1"/>
  <c r="M41" i="2"/>
  <c r="M45" i="2" s="1"/>
  <c r="H41" i="2"/>
  <c r="H45" i="2" s="1"/>
  <c r="C41" i="2"/>
  <c r="C45" i="2" s="1"/>
  <c r="AA37" i="2"/>
  <c r="Z37" i="2"/>
  <c r="Y37" i="2"/>
  <c r="X37" i="2"/>
  <c r="V37" i="2"/>
  <c r="U37" i="2"/>
  <c r="T37" i="2"/>
  <c r="S37" i="2"/>
  <c r="Q37" i="2"/>
  <c r="P37" i="2"/>
  <c r="O37" i="2"/>
  <c r="N37" i="2"/>
  <c r="L37" i="2"/>
  <c r="K37" i="2"/>
  <c r="J37" i="2"/>
  <c r="I37" i="2"/>
  <c r="G37" i="2"/>
  <c r="F37" i="2"/>
  <c r="E37" i="2"/>
  <c r="D37" i="2"/>
  <c r="W35" i="2"/>
  <c r="R35" i="2"/>
  <c r="M35" i="2"/>
  <c r="H35" i="2"/>
  <c r="C35" i="2"/>
  <c r="W34" i="2"/>
  <c r="R34" i="2"/>
  <c r="M34" i="2"/>
  <c r="H34" i="2"/>
  <c r="C34" i="2"/>
  <c r="W33" i="2"/>
  <c r="W37" i="2" s="1"/>
  <c r="R33" i="2"/>
  <c r="R37" i="2" s="1"/>
  <c r="M33" i="2"/>
  <c r="M37" i="2" s="1"/>
  <c r="H33" i="2"/>
  <c r="H37" i="2" s="1"/>
  <c r="C33" i="2"/>
  <c r="C37" i="2" s="1"/>
  <c r="W25" i="2"/>
  <c r="R25" i="2"/>
  <c r="M25" i="2"/>
  <c r="H25" i="2"/>
  <c r="C25" i="2"/>
  <c r="W24" i="2"/>
  <c r="R24" i="2"/>
  <c r="M24" i="2"/>
  <c r="H24" i="2"/>
  <c r="C24" i="2"/>
  <c r="W23" i="2"/>
  <c r="R23" i="2"/>
  <c r="M23" i="2"/>
  <c r="H23" i="2"/>
  <c r="C23" i="2"/>
  <c r="W22" i="2"/>
  <c r="R22" i="2"/>
  <c r="Q95" i="2"/>
  <c r="H22" i="2"/>
  <c r="C22" i="2"/>
  <c r="W21" i="2"/>
  <c r="R21" i="2"/>
  <c r="M21" i="2"/>
  <c r="H21" i="2"/>
  <c r="C21" i="2"/>
  <c r="Z20" i="2"/>
  <c r="Y20" i="2"/>
  <c r="X20" i="2"/>
  <c r="U20" i="2"/>
  <c r="T20" i="2"/>
  <c r="S20" i="2"/>
  <c r="P20" i="2"/>
  <c r="O20" i="2"/>
  <c r="N20" i="2"/>
  <c r="K20" i="2"/>
  <c r="J20" i="2"/>
  <c r="I20" i="2"/>
  <c r="F20" i="2"/>
  <c r="E20" i="2"/>
  <c r="D20" i="2"/>
  <c r="AA19" i="2"/>
  <c r="Z19" i="2"/>
  <c r="Y19" i="2"/>
  <c r="X19" i="2"/>
  <c r="U19" i="2"/>
  <c r="T19" i="2"/>
  <c r="S19" i="2"/>
  <c r="O19" i="2"/>
  <c r="N19" i="2"/>
  <c r="L19" i="2"/>
  <c r="K19" i="2"/>
  <c r="J19" i="2"/>
  <c r="I19" i="2"/>
  <c r="G19" i="2"/>
  <c r="F19" i="2"/>
  <c r="E19" i="2"/>
  <c r="D19" i="2"/>
  <c r="W17" i="2"/>
  <c r="R17" i="2"/>
  <c r="M17" i="2"/>
  <c r="H17" i="2"/>
  <c r="C17" i="2"/>
  <c r="W16" i="2"/>
  <c r="R16" i="2"/>
  <c r="M16" i="2"/>
  <c r="H16" i="2"/>
  <c r="C16" i="2"/>
  <c r="W15" i="2"/>
  <c r="R15" i="2"/>
  <c r="M15" i="2"/>
  <c r="H15" i="2"/>
  <c r="C15" i="2"/>
  <c r="W14" i="2"/>
  <c r="R14" i="2"/>
  <c r="M14" i="2"/>
  <c r="H14" i="2"/>
  <c r="C14" i="2"/>
  <c r="Y9" i="2"/>
  <c r="T9" i="2"/>
  <c r="O9" i="2"/>
  <c r="J9" i="2"/>
  <c r="E9" i="2"/>
  <c r="Y8" i="2"/>
  <c r="X8" i="2"/>
  <c r="T8" i="2"/>
  <c r="T18" i="2" s="1"/>
  <c r="S8" i="2"/>
  <c r="O8" i="2"/>
  <c r="O18" i="2" s="1"/>
  <c r="N8" i="2"/>
  <c r="J8" i="2"/>
  <c r="J18" i="2" s="1"/>
  <c r="I8" i="2"/>
  <c r="E8" i="2"/>
  <c r="D8" i="2"/>
  <c r="N12" i="3" l="1"/>
  <c r="R14" i="3"/>
  <c r="K12" i="3"/>
  <c r="L11" i="3"/>
  <c r="L12" i="3"/>
  <c r="N17" i="3"/>
  <c r="N23" i="3"/>
  <c r="R17" i="3"/>
  <c r="R23" i="3"/>
  <c r="H12" i="3"/>
  <c r="H11" i="3"/>
  <c r="P11" i="3"/>
  <c r="P12" i="3"/>
  <c r="I17" i="3"/>
  <c r="M17" i="3"/>
  <c r="M23" i="3"/>
  <c r="M14" i="3"/>
  <c r="L20" i="3"/>
  <c r="S7" i="3"/>
  <c r="I8" i="3"/>
  <c r="S8" i="3" s="1"/>
  <c r="M8" i="3"/>
  <c r="Q8" i="3"/>
  <c r="G11" i="3"/>
  <c r="K11" i="3"/>
  <c r="O11" i="3"/>
  <c r="G12" i="3"/>
  <c r="G17" i="3"/>
  <c r="K20" i="3"/>
  <c r="O20" i="3"/>
  <c r="I14" i="3"/>
  <c r="D20" i="3"/>
  <c r="P20" i="3"/>
  <c r="H21" i="3"/>
  <c r="N14" i="3"/>
  <c r="E20" i="3"/>
  <c r="S9" i="3"/>
  <c r="F11" i="3"/>
  <c r="J11" i="3"/>
  <c r="N11" i="3"/>
  <c r="R11" i="3"/>
  <c r="F20" i="3"/>
  <c r="J20" i="3"/>
  <c r="R95" i="2"/>
  <c r="R98" i="2" s="1"/>
  <c r="Y26" i="2"/>
  <c r="M95" i="2"/>
  <c r="M98" i="2" s="1"/>
  <c r="Q98" i="2"/>
  <c r="F66" i="2"/>
  <c r="D81" i="2" s="1"/>
  <c r="F12" i="2"/>
  <c r="Z12" i="2"/>
  <c r="E18" i="2"/>
  <c r="E26" i="2" s="1"/>
  <c r="I18" i="2"/>
  <c r="Y18" i="2"/>
  <c r="M22" i="2"/>
  <c r="O26" i="2"/>
  <c r="K66" i="2"/>
  <c r="O73" i="2"/>
  <c r="P11" i="2"/>
  <c r="P9" i="2" s="1"/>
  <c r="P8" i="2" s="1"/>
  <c r="K12" i="2"/>
  <c r="J26" i="2" s="1"/>
  <c r="N18" i="2"/>
  <c r="P66" i="2"/>
  <c r="D73" i="2"/>
  <c r="U98" i="2"/>
  <c r="P12" i="2"/>
  <c r="S18" i="2"/>
  <c r="U11" i="2" s="1"/>
  <c r="U9" i="2" s="1"/>
  <c r="U8" i="2" s="1"/>
  <c r="E73" i="2"/>
  <c r="F11" i="2"/>
  <c r="F9" i="2" s="1"/>
  <c r="F8" i="2" s="1"/>
  <c r="U12" i="2"/>
  <c r="T26" i="2" s="1"/>
  <c r="D18" i="2"/>
  <c r="D26" i="2" s="1"/>
  <c r="X18" i="2"/>
  <c r="K67" i="2"/>
  <c r="J81" i="2" s="1"/>
  <c r="S23" i="3" l="1"/>
  <c r="S14" i="3"/>
  <c r="N21" i="3"/>
  <c r="N20" i="3"/>
  <c r="M12" i="3"/>
  <c r="M11" i="3"/>
  <c r="Q17" i="3"/>
  <c r="I12" i="3"/>
  <c r="I11" i="3"/>
  <c r="I21" i="3"/>
  <c r="I20" i="3"/>
  <c r="S11" i="3"/>
  <c r="G21" i="3"/>
  <c r="G20" i="3"/>
  <c r="S12" i="3"/>
  <c r="Q12" i="3"/>
  <c r="Q11" i="3"/>
  <c r="M21" i="3"/>
  <c r="M20" i="3"/>
  <c r="S18" i="3"/>
  <c r="S17" i="3" s="1"/>
  <c r="S20" i="3" s="1"/>
  <c r="R21" i="3"/>
  <c r="R20" i="3"/>
  <c r="U18" i="2"/>
  <c r="V13" i="2" s="1"/>
  <c r="V9" i="2" s="1"/>
  <c r="V8" i="2" s="1"/>
  <c r="I26" i="2"/>
  <c r="K64" i="2"/>
  <c r="K63" i="2" s="1"/>
  <c r="N26" i="2"/>
  <c r="F18" i="2"/>
  <c r="G13" i="2" s="1"/>
  <c r="G9" i="2" s="1"/>
  <c r="G8" i="2" s="1"/>
  <c r="N81" i="2"/>
  <c r="Z11" i="2"/>
  <c r="Z9" i="2" s="1"/>
  <c r="Z8" i="2" s="1"/>
  <c r="F67" i="2"/>
  <c r="E81" i="2" s="1"/>
  <c r="P18" i="2"/>
  <c r="K11" i="2"/>
  <c r="K9" i="2" s="1"/>
  <c r="K8" i="2" s="1"/>
  <c r="S26" i="2"/>
  <c r="I81" i="2"/>
  <c r="P67" i="2"/>
  <c r="O81" i="2" s="1"/>
  <c r="X26" i="2"/>
  <c r="Q105" i="1"/>
  <c r="P105" i="1"/>
  <c r="O105" i="1"/>
  <c r="N105" i="1"/>
  <c r="L105" i="1"/>
  <c r="K105" i="1"/>
  <c r="J105" i="1"/>
  <c r="I105" i="1"/>
  <c r="G105" i="1"/>
  <c r="F105" i="1"/>
  <c r="E105" i="1"/>
  <c r="D105" i="1"/>
  <c r="C105" i="1"/>
  <c r="M103" i="1"/>
  <c r="H103" i="1"/>
  <c r="C103" i="1"/>
  <c r="M102" i="1"/>
  <c r="H102" i="1"/>
  <c r="C102" i="1"/>
  <c r="M101" i="1"/>
  <c r="M105" i="1" s="1"/>
  <c r="H101" i="1"/>
  <c r="H105" i="1" s="1"/>
  <c r="C101" i="1"/>
  <c r="Q98" i="1"/>
  <c r="P98" i="1"/>
  <c r="O98" i="1"/>
  <c r="N98" i="1"/>
  <c r="L98" i="1"/>
  <c r="K98" i="1"/>
  <c r="J98" i="1"/>
  <c r="I98" i="1"/>
  <c r="G98" i="1"/>
  <c r="F98" i="1"/>
  <c r="E98" i="1"/>
  <c r="D98" i="1"/>
  <c r="C98" i="1"/>
  <c r="M96" i="1"/>
  <c r="H96" i="1"/>
  <c r="C96" i="1"/>
  <c r="M95" i="1"/>
  <c r="H95" i="1"/>
  <c r="C95" i="1"/>
  <c r="M94" i="1"/>
  <c r="M98" i="1" s="1"/>
  <c r="H94" i="1"/>
  <c r="H98" i="1" s="1"/>
  <c r="C94" i="1"/>
  <c r="Q91" i="1"/>
  <c r="P91" i="1"/>
  <c r="O91" i="1"/>
  <c r="N91" i="1"/>
  <c r="L91" i="1"/>
  <c r="K91" i="1"/>
  <c r="J91" i="1"/>
  <c r="I91" i="1"/>
  <c r="G91" i="1"/>
  <c r="F91" i="1"/>
  <c r="E91" i="1"/>
  <c r="D91" i="1"/>
  <c r="C91" i="1"/>
  <c r="M89" i="1"/>
  <c r="H89" i="1"/>
  <c r="C89" i="1"/>
  <c r="M88" i="1"/>
  <c r="H88" i="1"/>
  <c r="C88" i="1"/>
  <c r="M87" i="1"/>
  <c r="M91" i="1" s="1"/>
  <c r="H87" i="1"/>
  <c r="H91" i="1" s="1"/>
  <c r="C87" i="1"/>
  <c r="C80" i="1"/>
  <c r="C79" i="1"/>
  <c r="C78" i="1"/>
  <c r="C77" i="1"/>
  <c r="C76" i="1"/>
  <c r="C75" i="1"/>
  <c r="C74" i="1"/>
  <c r="C73" i="1"/>
  <c r="C72" i="1"/>
  <c r="C71" i="1"/>
  <c r="C70" i="1"/>
  <c r="C69" i="1"/>
  <c r="P66" i="1"/>
  <c r="O64" i="1"/>
  <c r="J64" i="1"/>
  <c r="J63" i="1" s="1"/>
  <c r="E64" i="1"/>
  <c r="O63" i="1"/>
  <c r="P67" i="1" s="1"/>
  <c r="O81" i="1" s="1"/>
  <c r="N63" i="1"/>
  <c r="N81" i="1" s="1"/>
  <c r="M63" i="1"/>
  <c r="I63" i="1"/>
  <c r="H63" i="1"/>
  <c r="E63" i="1"/>
  <c r="D63" i="1"/>
  <c r="F66" i="1" s="1"/>
  <c r="C63" i="1"/>
  <c r="AK52" i="1"/>
  <c r="AJ52" i="1"/>
  <c r="AI52" i="1"/>
  <c r="AH52" i="1"/>
  <c r="AF52" i="1"/>
  <c r="AE52" i="1"/>
  <c r="AD52" i="1"/>
  <c r="AC52" i="1"/>
  <c r="AB52" i="1"/>
  <c r="AA52" i="1"/>
  <c r="Z52" i="1"/>
  <c r="Y52" i="1"/>
  <c r="X52" i="1"/>
  <c r="V52" i="1"/>
  <c r="U52" i="1"/>
  <c r="T52" i="1"/>
  <c r="S52" i="1"/>
  <c r="Q52" i="1"/>
  <c r="P52" i="1"/>
  <c r="O52" i="1"/>
  <c r="N52" i="1"/>
  <c r="L52" i="1"/>
  <c r="K52" i="1"/>
  <c r="J52" i="1"/>
  <c r="I52" i="1"/>
  <c r="H52" i="1"/>
  <c r="G52" i="1"/>
  <c r="F52" i="1"/>
  <c r="E52" i="1"/>
  <c r="D52" i="1"/>
  <c r="AG50" i="1"/>
  <c r="AB50" i="1"/>
  <c r="W50" i="1"/>
  <c r="R50" i="1"/>
  <c r="M50" i="1"/>
  <c r="H50" i="1"/>
  <c r="C50" i="1"/>
  <c r="AG49" i="1"/>
  <c r="AB49" i="1"/>
  <c r="W49" i="1"/>
  <c r="R49" i="1"/>
  <c r="M49" i="1"/>
  <c r="H49" i="1"/>
  <c r="C49" i="1"/>
  <c r="AG48" i="1"/>
  <c r="AG52" i="1" s="1"/>
  <c r="AB48" i="1"/>
  <c r="W48" i="1"/>
  <c r="W52" i="1" s="1"/>
  <c r="R48" i="1"/>
  <c r="R52" i="1" s="1"/>
  <c r="M48" i="1"/>
  <c r="M52" i="1" s="1"/>
  <c r="H48" i="1"/>
  <c r="C48" i="1"/>
  <c r="C52" i="1" s="1"/>
  <c r="AK44" i="1"/>
  <c r="AJ44" i="1"/>
  <c r="AI44" i="1"/>
  <c r="AH44" i="1"/>
  <c r="AF44" i="1"/>
  <c r="AE44" i="1"/>
  <c r="AD44" i="1"/>
  <c r="AC44" i="1"/>
  <c r="AB44" i="1"/>
  <c r="AA44" i="1"/>
  <c r="Z44" i="1"/>
  <c r="Y44" i="1"/>
  <c r="X44" i="1"/>
  <c r="T44" i="1"/>
  <c r="S44" i="1"/>
  <c r="Q44" i="1"/>
  <c r="P44" i="1"/>
  <c r="O44" i="1"/>
  <c r="N44" i="1"/>
  <c r="L44" i="1"/>
  <c r="K44" i="1"/>
  <c r="J44" i="1"/>
  <c r="I44" i="1"/>
  <c r="H44" i="1"/>
  <c r="G44" i="1"/>
  <c r="F44" i="1"/>
  <c r="E44" i="1"/>
  <c r="D44" i="1"/>
  <c r="AG42" i="1"/>
  <c r="AB42" i="1"/>
  <c r="W42" i="1"/>
  <c r="R42" i="1"/>
  <c r="M42" i="1"/>
  <c r="H42" i="1"/>
  <c r="C42" i="1"/>
  <c r="AG41" i="1"/>
  <c r="AB41" i="1"/>
  <c r="W41" i="1"/>
  <c r="U41" i="1"/>
  <c r="U44" i="1" s="1"/>
  <c r="M41" i="1"/>
  <c r="H41" i="1"/>
  <c r="C41" i="1"/>
  <c r="AG40" i="1"/>
  <c r="AG44" i="1" s="1"/>
  <c r="AB40" i="1"/>
  <c r="W40" i="1"/>
  <c r="W44" i="1" s="1"/>
  <c r="V40" i="1"/>
  <c r="V44" i="1" s="1"/>
  <c r="M40" i="1"/>
  <c r="M44" i="1" s="1"/>
  <c r="H40" i="1"/>
  <c r="C40" i="1"/>
  <c r="C44" i="1" s="1"/>
  <c r="AK36" i="1"/>
  <c r="AJ36" i="1"/>
  <c r="AI36" i="1"/>
  <c r="AH36" i="1"/>
  <c r="AF36" i="1"/>
  <c r="AE36" i="1"/>
  <c r="AD36" i="1"/>
  <c r="AC36" i="1"/>
  <c r="AA36" i="1"/>
  <c r="Z36" i="1"/>
  <c r="Y36" i="1"/>
  <c r="X36" i="1"/>
  <c r="V36" i="1"/>
  <c r="U36" i="1"/>
  <c r="T36" i="1"/>
  <c r="S36" i="1"/>
  <c r="R36" i="1"/>
  <c r="Q36" i="1"/>
  <c r="P36" i="1"/>
  <c r="O36" i="1"/>
  <c r="N36" i="1"/>
  <c r="L36" i="1"/>
  <c r="K36" i="1"/>
  <c r="J36" i="1"/>
  <c r="I36" i="1"/>
  <c r="G36" i="1"/>
  <c r="F36" i="1"/>
  <c r="E36" i="1"/>
  <c r="D36" i="1"/>
  <c r="AG34" i="1"/>
  <c r="AB34" i="1"/>
  <c r="W34" i="1"/>
  <c r="R34" i="1"/>
  <c r="M34" i="1"/>
  <c r="H34" i="1"/>
  <c r="C34" i="1"/>
  <c r="AG33" i="1"/>
  <c r="AB33" i="1"/>
  <c r="W33" i="1"/>
  <c r="R33" i="1"/>
  <c r="M33" i="1"/>
  <c r="H33" i="1"/>
  <c r="C33" i="1"/>
  <c r="AG32" i="1"/>
  <c r="AG36" i="1" s="1"/>
  <c r="AB32" i="1"/>
  <c r="AB36" i="1" s="1"/>
  <c r="W32" i="1"/>
  <c r="W36" i="1" s="1"/>
  <c r="R32" i="1"/>
  <c r="M32" i="1"/>
  <c r="M36" i="1" s="1"/>
  <c r="H32" i="1"/>
  <c r="H36" i="1" s="1"/>
  <c r="C32" i="1"/>
  <c r="C36" i="1" s="1"/>
  <c r="AG25" i="1"/>
  <c r="AB25" i="1"/>
  <c r="W25" i="1"/>
  <c r="R25" i="1"/>
  <c r="M25" i="1"/>
  <c r="H25" i="1"/>
  <c r="C25" i="1"/>
  <c r="AG24" i="1"/>
  <c r="AB24" i="1"/>
  <c r="W24" i="1"/>
  <c r="R24" i="1"/>
  <c r="M24" i="1"/>
  <c r="H24" i="1"/>
  <c r="C24" i="1"/>
  <c r="AG23" i="1"/>
  <c r="AB23" i="1"/>
  <c r="W23" i="1"/>
  <c r="R23" i="1"/>
  <c r="Q23" i="1"/>
  <c r="M23" i="1"/>
  <c r="H23" i="1"/>
  <c r="C23" i="1"/>
  <c r="AG22" i="1"/>
  <c r="AB22" i="1"/>
  <c r="W22" i="1"/>
  <c r="R22" i="1"/>
  <c r="M22" i="1"/>
  <c r="H22" i="1"/>
  <c r="C22" i="1"/>
  <c r="AG21" i="1"/>
  <c r="AB21" i="1"/>
  <c r="W21" i="1"/>
  <c r="R21" i="1"/>
  <c r="M21" i="1"/>
  <c r="H21" i="1"/>
  <c r="C21" i="1"/>
  <c r="AJ20" i="1"/>
  <c r="AI20" i="1"/>
  <c r="AH20" i="1"/>
  <c r="AE20" i="1"/>
  <c r="AD20" i="1"/>
  <c r="AC20" i="1"/>
  <c r="Z20" i="1"/>
  <c r="Y20" i="1"/>
  <c r="X20" i="1"/>
  <c r="U20" i="1"/>
  <c r="T20" i="1"/>
  <c r="S20" i="1"/>
  <c r="P20" i="1"/>
  <c r="O20" i="1"/>
  <c r="N20" i="1"/>
  <c r="K20" i="1"/>
  <c r="J20" i="1"/>
  <c r="I20" i="1"/>
  <c r="F20" i="1"/>
  <c r="E20" i="1"/>
  <c r="D20" i="1"/>
  <c r="X18" i="1"/>
  <c r="T18" i="1"/>
  <c r="D18" i="1"/>
  <c r="AG17" i="1"/>
  <c r="AB17" i="1"/>
  <c r="W17" i="1"/>
  <c r="R17" i="1"/>
  <c r="M17" i="1"/>
  <c r="H17" i="1"/>
  <c r="C17" i="1"/>
  <c r="AG16" i="1"/>
  <c r="AB16" i="1"/>
  <c r="W16" i="1"/>
  <c r="R16" i="1"/>
  <c r="M16" i="1"/>
  <c r="H16" i="1"/>
  <c r="C16" i="1"/>
  <c r="AG15" i="1"/>
  <c r="AB15" i="1"/>
  <c r="W15" i="1"/>
  <c r="R15" i="1"/>
  <c r="M15" i="1"/>
  <c r="H15" i="1"/>
  <c r="C15" i="1"/>
  <c r="AG14" i="1"/>
  <c r="AB14" i="1"/>
  <c r="W14" i="1"/>
  <c r="R14" i="1"/>
  <c r="M14" i="1"/>
  <c r="H14" i="1"/>
  <c r="C14" i="1"/>
  <c r="U12" i="1"/>
  <c r="AI9" i="1"/>
  <c r="AD9" i="1"/>
  <c r="AD8" i="1" s="1"/>
  <c r="Y9" i="1"/>
  <c r="T9" i="1"/>
  <c r="O9" i="1"/>
  <c r="J9" i="1"/>
  <c r="J8" i="1" s="1"/>
  <c r="E9" i="1"/>
  <c r="AI8" i="1"/>
  <c r="AH8" i="1"/>
  <c r="AH18" i="1" s="1"/>
  <c r="AC8" i="1"/>
  <c r="AC18" i="1" s="1"/>
  <c r="Y8" i="1"/>
  <c r="X8" i="1"/>
  <c r="Z11" i="1" s="1"/>
  <c r="T8" i="1"/>
  <c r="T26" i="1" s="1"/>
  <c r="S8" i="1"/>
  <c r="O8" i="1"/>
  <c r="N8" i="1"/>
  <c r="N18" i="1" s="1"/>
  <c r="I8" i="1"/>
  <c r="I18" i="1" s="1"/>
  <c r="E8" i="1"/>
  <c r="D8" i="1"/>
  <c r="F11" i="1" s="1"/>
  <c r="Q21" i="3" l="1"/>
  <c r="S21" i="3" s="1"/>
  <c r="Q20" i="3"/>
  <c r="U26" i="2"/>
  <c r="G26" i="2"/>
  <c r="G18" i="2"/>
  <c r="G20" i="2" s="1"/>
  <c r="C20" i="2" s="1"/>
  <c r="K18" i="2"/>
  <c r="K26" i="2" s="1"/>
  <c r="L13" i="2"/>
  <c r="L9" i="2" s="1"/>
  <c r="L8" i="2" s="1"/>
  <c r="P64" i="2"/>
  <c r="P63" i="2" s="1"/>
  <c r="V18" i="2"/>
  <c r="R18" i="2" s="1"/>
  <c r="C18" i="2"/>
  <c r="Q13" i="2"/>
  <c r="Q9" i="2" s="1"/>
  <c r="Q8" i="2" s="1"/>
  <c r="Z18" i="2"/>
  <c r="AA13" i="2"/>
  <c r="AA9" i="2" s="1"/>
  <c r="AA8" i="2" s="1"/>
  <c r="F26" i="2"/>
  <c r="F64" i="2"/>
  <c r="F63" i="2" s="1"/>
  <c r="K73" i="2"/>
  <c r="J18" i="1"/>
  <c r="K12" i="1"/>
  <c r="J26" i="1" s="1"/>
  <c r="AD18" i="1"/>
  <c r="AE12" i="1"/>
  <c r="AD26" i="1"/>
  <c r="P64" i="1"/>
  <c r="P63" i="1" s="1"/>
  <c r="AH26" i="1"/>
  <c r="AJ11" i="1"/>
  <c r="X26" i="1"/>
  <c r="I81" i="1"/>
  <c r="P11" i="1"/>
  <c r="P9" i="1" s="1"/>
  <c r="P8" i="1" s="1"/>
  <c r="K67" i="1"/>
  <c r="J81" i="1"/>
  <c r="D26" i="1"/>
  <c r="K11" i="1"/>
  <c r="AE11" i="1"/>
  <c r="AE9" i="1" s="1"/>
  <c r="AE8" i="1" s="1"/>
  <c r="P12" i="1"/>
  <c r="O18" i="1"/>
  <c r="S18" i="1"/>
  <c r="U11" i="1" s="1"/>
  <c r="U9" i="1" s="1"/>
  <c r="U8" i="1" s="1"/>
  <c r="AI18" i="1"/>
  <c r="R40" i="1"/>
  <c r="R41" i="1"/>
  <c r="K66" i="1"/>
  <c r="K64" i="1" s="1"/>
  <c r="K63" i="1" s="1"/>
  <c r="D81" i="1"/>
  <c r="I26" i="1"/>
  <c r="F12" i="1"/>
  <c r="F9" i="1" s="1"/>
  <c r="F8" i="1" s="1"/>
  <c r="Z12" i="1"/>
  <c r="Z9" i="1" s="1"/>
  <c r="Z8" i="1" s="1"/>
  <c r="E18" i="1"/>
  <c r="Y18" i="1"/>
  <c r="Y26" i="1" s="1"/>
  <c r="F67" i="1"/>
  <c r="F64" i="1" s="1"/>
  <c r="F63" i="1" s="1"/>
  <c r="V26" i="2" l="1"/>
  <c r="V20" i="2"/>
  <c r="R20" i="2" s="1"/>
  <c r="R8" i="2" s="1"/>
  <c r="R19" i="2" s="1"/>
  <c r="P73" i="2"/>
  <c r="W18" i="2"/>
  <c r="P26" i="2"/>
  <c r="L18" i="2"/>
  <c r="L26" i="2"/>
  <c r="L20" i="2"/>
  <c r="H20" i="2" s="1"/>
  <c r="L68" i="2"/>
  <c r="L64" i="2" s="1"/>
  <c r="L63" i="2" s="1"/>
  <c r="F73" i="2"/>
  <c r="G68" i="2" s="1"/>
  <c r="G64" i="2" s="1"/>
  <c r="G63" i="2" s="1"/>
  <c r="Z26" i="2"/>
  <c r="Q18" i="2"/>
  <c r="M18" i="2" s="1"/>
  <c r="AA26" i="2"/>
  <c r="AA18" i="2"/>
  <c r="AA20" i="2"/>
  <c r="W20" i="2" s="1"/>
  <c r="C8" i="2"/>
  <c r="C19" i="2" s="1"/>
  <c r="H18" i="2"/>
  <c r="H8" i="2" s="1"/>
  <c r="H19" i="2" s="1"/>
  <c r="Z18" i="1"/>
  <c r="AA13" i="1"/>
  <c r="AA9" i="1" s="1"/>
  <c r="AA8" i="1" s="1"/>
  <c r="U18" i="1"/>
  <c r="G68" i="1"/>
  <c r="G64" i="1" s="1"/>
  <c r="G63" i="1" s="1"/>
  <c r="G81" i="1" s="1"/>
  <c r="F18" i="1"/>
  <c r="G13" i="1" s="1"/>
  <c r="G9" i="1" s="1"/>
  <c r="G8" i="1" s="1"/>
  <c r="AF13" i="1"/>
  <c r="AF9" i="1" s="1"/>
  <c r="AF8" i="1" s="1"/>
  <c r="AE18" i="1"/>
  <c r="K81" i="1"/>
  <c r="L68" i="1"/>
  <c r="L64" i="1" s="1"/>
  <c r="L63" i="1" s="1"/>
  <c r="L81" i="1" s="1"/>
  <c r="E81" i="1"/>
  <c r="O26" i="1"/>
  <c r="S26" i="1"/>
  <c r="Q68" i="1"/>
  <c r="Q64" i="1" s="1"/>
  <c r="Q63" i="1" s="1"/>
  <c r="Q81" i="1" s="1"/>
  <c r="P81" i="1"/>
  <c r="R44" i="1"/>
  <c r="K9" i="1"/>
  <c r="K8" i="1" s="1"/>
  <c r="N26" i="1"/>
  <c r="P18" i="1"/>
  <c r="E26" i="1"/>
  <c r="AJ12" i="1"/>
  <c r="AJ9" i="1" s="1"/>
  <c r="AJ8" i="1" s="1"/>
  <c r="AC26" i="1"/>
  <c r="AI26" i="1"/>
  <c r="Q20" i="2" l="1"/>
  <c r="G73" i="2"/>
  <c r="G75" i="2" s="1"/>
  <c r="C75" i="2" s="1"/>
  <c r="L75" i="2"/>
  <c r="H75" i="2" s="1"/>
  <c r="L73" i="2"/>
  <c r="H73" i="2" s="1"/>
  <c r="L81" i="2"/>
  <c r="Q68" i="2"/>
  <c r="C73" i="2"/>
  <c r="W8" i="2"/>
  <c r="W19" i="2" s="1"/>
  <c r="Q26" i="2"/>
  <c r="F81" i="2"/>
  <c r="K81" i="2"/>
  <c r="AK13" i="1"/>
  <c r="AK9" i="1" s="1"/>
  <c r="AK8" i="1" s="1"/>
  <c r="AJ18" i="1"/>
  <c r="G20" i="1"/>
  <c r="C20" i="1" s="1"/>
  <c r="G18" i="1"/>
  <c r="G26" i="1" s="1"/>
  <c r="L13" i="1"/>
  <c r="L9" i="1" s="1"/>
  <c r="L8" i="1" s="1"/>
  <c r="K18" i="1"/>
  <c r="AF18" i="1"/>
  <c r="AB18" i="1" s="1"/>
  <c r="AF26" i="1"/>
  <c r="AA18" i="1"/>
  <c r="AA20" i="1" s="1"/>
  <c r="W20" i="1" s="1"/>
  <c r="C18" i="1"/>
  <c r="C8" i="1" s="1"/>
  <c r="C19" i="1" s="1"/>
  <c r="Q13" i="1"/>
  <c r="Q9" i="1" s="1"/>
  <c r="Q8" i="1" s="1"/>
  <c r="AE26" i="1"/>
  <c r="F26" i="1"/>
  <c r="V13" i="1"/>
  <c r="V9" i="1" s="1"/>
  <c r="V8" i="1" s="1"/>
  <c r="Z26" i="1"/>
  <c r="F81" i="1"/>
  <c r="M20" i="2" l="1"/>
  <c r="M8" i="2" s="1"/>
  <c r="M19" i="2" s="1"/>
  <c r="P26" i="1"/>
  <c r="C63" i="2"/>
  <c r="C74" i="2" s="1"/>
  <c r="G81" i="2"/>
  <c r="Q64" i="2"/>
  <c r="Q63" i="2" s="1"/>
  <c r="P81" i="2"/>
  <c r="H63" i="2"/>
  <c r="H74" i="2" s="1"/>
  <c r="U26" i="1"/>
  <c r="AJ26" i="1"/>
  <c r="W18" i="1"/>
  <c r="W8" i="1" s="1"/>
  <c r="W19" i="1" s="1"/>
  <c r="AA26" i="1"/>
  <c r="AF20" i="1"/>
  <c r="AB20" i="1" s="1"/>
  <c r="AB8" i="1" s="1"/>
  <c r="AB19" i="1" s="1"/>
  <c r="V18" i="1"/>
  <c r="R18" i="1" s="1"/>
  <c r="Q18" i="1"/>
  <c r="M18" i="1" s="1"/>
  <c r="L18" i="1"/>
  <c r="H18" i="1" s="1"/>
  <c r="AK18" i="1"/>
  <c r="AG18" i="1" s="1"/>
  <c r="AG8" i="1" s="1"/>
  <c r="AG19" i="1" s="1"/>
  <c r="AK26" i="1"/>
  <c r="AK20" i="1"/>
  <c r="AG20" i="1" s="1"/>
  <c r="K26" i="1"/>
  <c r="Q20" i="1" l="1"/>
  <c r="M20" i="1" s="1"/>
  <c r="M8" i="1" s="1"/>
  <c r="M19" i="1" s="1"/>
  <c r="Q26" i="1"/>
  <c r="Q73" i="2"/>
  <c r="M73" i="2" s="1"/>
  <c r="Q81" i="2"/>
  <c r="Q75" i="2"/>
  <c r="M75" i="2" s="1"/>
  <c r="V26" i="1"/>
  <c r="L20" i="1"/>
  <c r="H20" i="1" s="1"/>
  <c r="H8" i="1" s="1"/>
  <c r="H19" i="1" s="1"/>
  <c r="L26" i="1"/>
  <c r="V20" i="1"/>
  <c r="R20" i="1" s="1"/>
  <c r="R8" i="1" s="1"/>
  <c r="R19" i="1" s="1"/>
  <c r="M63" i="2" l="1"/>
  <c r="M74" i="2" s="1"/>
</calcChain>
</file>

<file path=xl/sharedStrings.xml><?xml version="1.0" encoding="utf-8"?>
<sst xmlns="http://schemas.openxmlformats.org/spreadsheetml/2006/main" count="1001" uniqueCount="141">
  <si>
    <t>Приложение  2</t>
  </si>
  <si>
    <t>Таблица П.1.4.</t>
  </si>
  <si>
    <t>Баланс электрической энергии по сетям ВН, СН1, СН2, и НН</t>
  </si>
  <si>
    <t>млн. кВт.ч.</t>
  </si>
  <si>
    <t>№ п.п.</t>
  </si>
  <si>
    <t>Показатели</t>
  </si>
  <si>
    <t>факт 2013 год</t>
  </si>
  <si>
    <t xml:space="preserve"> утверждено на 2014 год</t>
  </si>
  <si>
    <t>ФАКТ 2014 год (данные  предприятия)</t>
  </si>
  <si>
    <t>план  2015 год</t>
  </si>
  <si>
    <t>план  2016 год</t>
  </si>
  <si>
    <t>план 1 полугодие 2014 год</t>
  </si>
  <si>
    <t>план 2014 год</t>
  </si>
  <si>
    <t>Всего</t>
  </si>
  <si>
    <t>ВН</t>
  </si>
  <si>
    <t>СН1</t>
  </si>
  <si>
    <t>СН2</t>
  </si>
  <si>
    <t>НН</t>
  </si>
  <si>
    <t>СН3</t>
  </si>
  <si>
    <t>СН4</t>
  </si>
  <si>
    <t>1.</t>
  </si>
  <si>
    <t xml:space="preserve">Поступление эл.энергии в сеть, ВСЕГО </t>
  </si>
  <si>
    <t>1.1.</t>
  </si>
  <si>
    <t>из смежной сети, всего</t>
  </si>
  <si>
    <t>х</t>
  </si>
  <si>
    <t xml:space="preserve">    в том числе из сети</t>
  </si>
  <si>
    <t>1.1.1.</t>
  </si>
  <si>
    <t>1.1.2.</t>
  </si>
  <si>
    <t>1.1.3.</t>
  </si>
  <si>
    <t>1.2.</t>
  </si>
  <si>
    <t>от электростанций</t>
  </si>
  <si>
    <t>1.3.</t>
  </si>
  <si>
    <t>от ОАО "ФСК ЕЭС"</t>
  </si>
  <si>
    <t>1.4.</t>
  </si>
  <si>
    <t>от ОАО "МОЭсК"</t>
  </si>
  <si>
    <t>1.5.</t>
  </si>
  <si>
    <t>от других сетевых организаций</t>
  </si>
  <si>
    <t>2.</t>
  </si>
  <si>
    <t xml:space="preserve">Потери электроэнергии в сети </t>
  </si>
  <si>
    <t>2.1.</t>
  </si>
  <si>
    <t>то же в % (п.2./п.1.)</t>
  </si>
  <si>
    <t>3.</t>
  </si>
  <si>
    <t xml:space="preserve">Полезный отпуск из сети </t>
  </si>
  <si>
    <t>3.1.</t>
  </si>
  <si>
    <t>на собственное потребление</t>
  </si>
  <si>
    <t>3.2.</t>
  </si>
  <si>
    <t>потребители МЭС</t>
  </si>
  <si>
    <t>3.3.</t>
  </si>
  <si>
    <t>потребителям других энергосбытов</t>
  </si>
  <si>
    <t>3.4.</t>
  </si>
  <si>
    <t>переток в ОАО "МОЭсК"</t>
  </si>
  <si>
    <t>3.5.</t>
  </si>
  <si>
    <t>переток в другие сетевые организации</t>
  </si>
  <si>
    <t>Проверка</t>
  </si>
  <si>
    <t>Примечание</t>
  </si>
  <si>
    <t xml:space="preserve">Расшифровка п. 1.5. (Поступление от других сетевых организаций) </t>
  </si>
  <si>
    <t>№</t>
  </si>
  <si>
    <t>Наименование других сетевых организаций</t>
  </si>
  <si>
    <t>Добавить</t>
  </si>
  <si>
    <t>Итого</t>
  </si>
  <si>
    <t xml:space="preserve">Расшифровка п. 3.3. (Полезный отпуск потребителям других энергосбытов) </t>
  </si>
  <si>
    <t>Наименование других сбытовых организаций</t>
  </si>
  <si>
    <t>ООО "СИАБ энергосбыт"</t>
  </si>
  <si>
    <t>ОАО "Мосэнергосбыт"</t>
  </si>
  <si>
    <t xml:space="preserve">Расшифровка п. 3.5. (Полезный отпуск - переток в другие сетевые организации) </t>
  </si>
  <si>
    <t>план  2017 год</t>
  </si>
  <si>
    <t>план  2018 год</t>
  </si>
  <si>
    <t>план  2019 год</t>
  </si>
  <si>
    <t>Генеральный директор ЗАО "ПОЛЕТ-ИНЖЕНЕР"</t>
  </si>
  <si>
    <t>Председатель РЭК Москвы</t>
  </si>
  <si>
    <t>__________________ Е.Б. Ксенофонтов</t>
  </si>
  <si>
    <t>___________________П.В. Гребцов</t>
  </si>
  <si>
    <t>"____" ____________ 2015г.</t>
  </si>
  <si>
    <t>Приложение  3</t>
  </si>
  <si>
    <t>Таблица П1.5</t>
  </si>
  <si>
    <t xml:space="preserve">Электрическая мощность по диапазонам напряжения </t>
  </si>
  <si>
    <t>МВт</t>
  </si>
  <si>
    <t xml:space="preserve">факт 2014 год </t>
  </si>
  <si>
    <t xml:space="preserve">Поступление мощности в сеть , ВСЕГО </t>
  </si>
  <si>
    <t xml:space="preserve">Потери в сети </t>
  </si>
  <si>
    <t>то же в %</t>
  </si>
  <si>
    <t xml:space="preserve">Полезный отпуск мощности </t>
  </si>
  <si>
    <t xml:space="preserve">собственным потребителям </t>
  </si>
  <si>
    <t>Расшифровка п. 1.5. (Поступление от других сетевых организаций)</t>
  </si>
  <si>
    <t>СН5</t>
  </si>
  <si>
    <t>СН6</t>
  </si>
  <si>
    <t>Форма 3.1.</t>
  </si>
  <si>
    <t>Предложения ЗАО "ПОЛЕТ-ИНЖЕНЕР" по технологическому расходу электроэнергии (мощности) - потерям в электрических сетях на 2015 год</t>
  </si>
  <si>
    <t>№ п/п</t>
  </si>
  <si>
    <t>Наименование</t>
  </si>
  <si>
    <t>Ед. изм.</t>
  </si>
  <si>
    <t>План 2015 Январь</t>
  </si>
  <si>
    <t>План 2015 Февраль</t>
  </si>
  <si>
    <t>План 2015 Март</t>
  </si>
  <si>
    <t>План 2015 Апрель</t>
  </si>
  <si>
    <t>План 2015 Май</t>
  </si>
  <si>
    <t>План 2015 Июнь</t>
  </si>
  <si>
    <t>План 2015 Июль</t>
  </si>
  <si>
    <t>План 2015 Август</t>
  </si>
  <si>
    <t>План 2015 Сентябрь</t>
  </si>
  <si>
    <t>План 2015 Октябрь</t>
  </si>
  <si>
    <t>План 2015 Ноябрь</t>
  </si>
  <si>
    <t>План 2015 Декабрь</t>
  </si>
  <si>
    <t>План 2015 Год</t>
  </si>
  <si>
    <t>Электроэнергия</t>
  </si>
  <si>
    <t>Поступление в сеть</t>
  </si>
  <si>
    <t>млн.кВтч</t>
  </si>
  <si>
    <t>Потери в электрической сети, в т.ч. относимые на:</t>
  </si>
  <si>
    <t>2.1</t>
  </si>
  <si>
    <t>собственное потребление</t>
  </si>
  <si>
    <t>2.2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</si>
  <si>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</si>
  <si>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</si>
  <si>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</si>
  <si>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 ), в т.ч. для</t>
  </si>
  <si>
    <t>4.1</t>
  </si>
  <si>
    <t>собственного потребления</t>
  </si>
  <si>
    <t>4.2</t>
  </si>
  <si>
    <t>передачи сторонним потребителям (субабонентам)</t>
  </si>
  <si>
    <t>Мощность</t>
  </si>
  <si>
    <t>5</t>
  </si>
  <si>
    <t>6</t>
  </si>
  <si>
    <t>6.1</t>
  </si>
  <si>
    <t>6.2</t>
  </si>
  <si>
    <t>7</t>
  </si>
  <si>
    <t>8</t>
  </si>
  <si>
    <t>Отпуск из сети (полезный отпуск), в т.ч. для</t>
  </si>
  <si>
    <t>8.1</t>
  </si>
  <si>
    <t>8.2</t>
  </si>
  <si>
    <t>9</t>
  </si>
  <si>
    <t xml:space="preserve">Заявленная мощность </t>
  </si>
  <si>
    <t>9.1</t>
  </si>
  <si>
    <t>9.2</t>
  </si>
  <si>
    <t>сторонних потребителей (субабонентов)</t>
  </si>
  <si>
    <t>10</t>
  </si>
  <si>
    <t xml:space="preserve">Присоединенная мощность </t>
  </si>
  <si>
    <t>МВА</t>
  </si>
  <si>
    <t>10.1</t>
  </si>
  <si>
    <t>10.2</t>
  </si>
  <si>
    <t>Генеральный директор      ЗАО "ПОЛЕТ-ИНЖЕНЕР"</t>
  </si>
  <si>
    <t>__________П.В. Гребцов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</si>
</sst>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000"/>
    <numFmt numFmtId="165" formatCode="#,##0.000"/>
    <numFmt numFmtId="166" formatCode="0.0000"/>
    <numFmt numFmtId="167" formatCode="#,##0.00000"/>
    <numFmt numFmtId="168" formatCode="0.00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Franklin Gothic Medium"/>
      <family val="2"/>
      <charset val="204"/>
    </font>
    <font>
      <b/>
      <sz val="14"/>
      <name val="Times New Roman"/>
      <family val="1"/>
    </font>
    <font>
      <b/>
      <sz val="9"/>
      <name val="Tahoma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sz val="9"/>
      <color indexed="23"/>
      <name val="Tahoma"/>
      <family val="2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 applyBorder="0">
      <alignment horizontal="center" vertical="center" wrapText="1"/>
    </xf>
    <xf numFmtId="0" fontId="7" fillId="0" borderId="1" applyBorder="0">
      <alignment horizontal="center" vertical="center" wrapText="1"/>
    </xf>
    <xf numFmtId="4" fontId="10" fillId="2" borderId="0" applyFont="0" applyBorder="0">
      <alignment horizontal="right"/>
    </xf>
    <xf numFmtId="4" fontId="10" fillId="3" borderId="16" applyBorder="0">
      <alignment horizontal="right"/>
    </xf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17" fillId="0" borderId="0"/>
  </cellStyleXfs>
  <cellXfs count="212">
    <xf numFmtId="0" fontId="0" fillId="0" borderId="0" xfId="0"/>
    <xf numFmtId="0" fontId="0" fillId="0" borderId="0" xfId="0" applyProtection="1">
      <protection locked="0"/>
    </xf>
    <xf numFmtId="0" fontId="3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8" fillId="0" borderId="6" xfId="3" applyFont="1" applyBorder="1" applyProtection="1">
      <alignment horizontal="center" vertical="center" wrapText="1"/>
      <protection locked="0"/>
    </xf>
    <xf numFmtId="0" fontId="8" fillId="0" borderId="8" xfId="3" applyFont="1" applyBorder="1" applyProtection="1">
      <alignment horizontal="center" vertical="center" wrapText="1"/>
      <protection locked="0"/>
    </xf>
    <xf numFmtId="0" fontId="8" fillId="0" borderId="9" xfId="3" applyFont="1" applyBorder="1" applyProtection="1">
      <alignment horizontal="center" vertical="center" wrapText="1"/>
      <protection locked="0"/>
    </xf>
    <xf numFmtId="0" fontId="3" fillId="0" borderId="10" xfId="3" applyFont="1" applyBorder="1" applyProtection="1">
      <alignment horizontal="center" vertical="center" wrapText="1"/>
      <protection locked="0"/>
    </xf>
    <xf numFmtId="0" fontId="3" fillId="0" borderId="11" xfId="3" applyFont="1" applyBorder="1" applyAlignment="1" applyProtection="1">
      <alignment horizontal="center" vertical="center" wrapText="1"/>
      <protection locked="0"/>
    </xf>
    <xf numFmtId="0" fontId="3" fillId="0" borderId="12" xfId="3" applyFont="1" applyBorder="1" applyProtection="1">
      <alignment horizontal="center" vertical="center" wrapText="1"/>
      <protection locked="0"/>
    </xf>
    <xf numFmtId="0" fontId="3" fillId="0" borderId="13" xfId="3" applyFont="1" applyBorder="1" applyProtection="1">
      <alignment horizontal="center" vertical="center" wrapText="1"/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164" fontId="9" fillId="2" borderId="2" xfId="4" applyNumberFormat="1" applyFont="1" applyBorder="1" applyProtection="1">
      <alignment horizontal="right"/>
    </xf>
    <xf numFmtId="164" fontId="9" fillId="2" borderId="4" xfId="4" applyNumberFormat="1" applyFont="1" applyBorder="1" applyProtection="1">
      <alignment horizontal="right"/>
    </xf>
    <xf numFmtId="164" fontId="9" fillId="2" borderId="5" xfId="4" applyNumberFormat="1" applyFont="1" applyBorder="1" applyProtection="1">
      <alignment horizontal="right"/>
    </xf>
    <xf numFmtId="164" fontId="9" fillId="2" borderId="2" xfId="4" applyNumberFormat="1" applyFont="1" applyBorder="1" applyProtection="1">
      <alignment horizontal="right"/>
      <protection locked="0"/>
    </xf>
    <xf numFmtId="164" fontId="9" fillId="2" borderId="4" xfId="4" applyNumberFormat="1" applyFont="1" applyBorder="1" applyProtection="1">
      <alignment horizontal="right"/>
      <protection locked="0"/>
    </xf>
    <xf numFmtId="164" fontId="9" fillId="2" borderId="5" xfId="4" applyNumberFormat="1" applyFont="1" applyBorder="1" applyProtection="1">
      <alignment horizontal="right"/>
      <protection locked="0"/>
    </xf>
    <xf numFmtId="0" fontId="9" fillId="0" borderId="14" xfId="0" applyFont="1" applyBorder="1" applyProtection="1">
      <protection locked="0"/>
    </xf>
    <xf numFmtId="0" fontId="9" fillId="0" borderId="15" xfId="0" applyFont="1" applyBorder="1" applyAlignment="1" applyProtection="1">
      <alignment vertical="top" wrapText="1"/>
      <protection locked="0"/>
    </xf>
    <xf numFmtId="164" fontId="9" fillId="0" borderId="14" xfId="0" applyNumberFormat="1" applyFont="1" applyBorder="1" applyAlignment="1" applyProtection="1">
      <alignment horizontal="center"/>
      <protection locked="0"/>
    </xf>
    <xf numFmtId="164" fontId="9" fillId="0" borderId="16" xfId="4" applyNumberFormat="1" applyFont="1" applyFill="1" applyBorder="1" applyAlignment="1" applyProtection="1">
      <alignment horizontal="center"/>
      <protection locked="0"/>
    </xf>
    <xf numFmtId="164" fontId="9" fillId="2" borderId="16" xfId="4" applyNumberFormat="1" applyFont="1" applyBorder="1" applyProtection="1">
      <alignment horizontal="right"/>
    </xf>
    <xf numFmtId="164" fontId="9" fillId="2" borderId="17" xfId="4" applyNumberFormat="1" applyFont="1" applyBorder="1" applyProtection="1">
      <alignment horizontal="right"/>
    </xf>
    <xf numFmtId="164" fontId="9" fillId="2" borderId="16" xfId="4" applyNumberFormat="1" applyFont="1" applyBorder="1" applyProtection="1">
      <alignment horizontal="right"/>
      <protection locked="0"/>
    </xf>
    <xf numFmtId="164" fontId="9" fillId="2" borderId="17" xfId="4" applyNumberFormat="1" applyFont="1" applyBorder="1" applyProtection="1">
      <alignment horizontal="right"/>
      <protection locked="0"/>
    </xf>
    <xf numFmtId="164" fontId="9" fillId="0" borderId="14" xfId="0" applyNumberFormat="1" applyFont="1" applyFill="1" applyBorder="1" applyAlignment="1" applyProtection="1">
      <alignment horizontal="center"/>
      <protection locked="0"/>
    </xf>
    <xf numFmtId="164" fontId="9" fillId="0" borderId="16" xfId="0" applyNumberFormat="1" applyFont="1" applyBorder="1" applyAlignment="1" applyProtection="1">
      <alignment horizontal="center"/>
      <protection locked="0"/>
    </xf>
    <xf numFmtId="164" fontId="9" fillId="0" borderId="17" xfId="0" applyNumberFormat="1" applyFont="1" applyBorder="1" applyAlignment="1" applyProtection="1">
      <alignment horizontal="center"/>
      <protection locked="0"/>
    </xf>
    <xf numFmtId="164" fontId="9" fillId="0" borderId="16" xfId="0" applyNumberFormat="1" applyFont="1" applyFill="1" applyBorder="1" applyAlignment="1" applyProtection="1">
      <alignment horizontal="center"/>
      <protection locked="0"/>
    </xf>
    <xf numFmtId="164" fontId="9" fillId="0" borderId="16" xfId="5" applyNumberFormat="1" applyFont="1" applyFill="1" applyBorder="1" applyAlignment="1" applyProtection="1">
      <alignment horizontal="center"/>
      <protection locked="0"/>
    </xf>
    <xf numFmtId="164" fontId="9" fillId="3" borderId="16" xfId="5" applyNumberFormat="1" applyFont="1" applyBorder="1" applyProtection="1">
      <alignment horizontal="right"/>
      <protection locked="0"/>
    </xf>
    <xf numFmtId="164" fontId="9" fillId="2" borderId="16" xfId="5" applyNumberFormat="1" applyFont="1" applyFill="1" applyBorder="1" applyProtection="1">
      <alignment horizontal="right"/>
    </xf>
    <xf numFmtId="164" fontId="9" fillId="3" borderId="17" xfId="5" applyNumberFormat="1" applyFont="1" applyFill="1" applyBorder="1" applyProtection="1">
      <alignment horizontal="right"/>
      <protection locked="0"/>
    </xf>
    <xf numFmtId="164" fontId="9" fillId="2" borderId="16" xfId="5" applyNumberFormat="1" applyFont="1" applyFill="1" applyBorder="1" applyProtection="1">
      <alignment horizontal="right"/>
      <protection locked="0"/>
    </xf>
    <xf numFmtId="164" fontId="9" fillId="3" borderId="16" xfId="5" applyNumberFormat="1" applyFont="1" applyFill="1" applyBorder="1" applyProtection="1">
      <alignment horizontal="right"/>
      <protection locked="0"/>
    </xf>
    <xf numFmtId="164" fontId="9" fillId="2" borderId="17" xfId="5" applyNumberFormat="1" applyFont="1" applyFill="1" applyBorder="1" applyProtection="1">
      <alignment horizontal="right"/>
    </xf>
    <xf numFmtId="164" fontId="9" fillId="2" borderId="17" xfId="5" applyNumberFormat="1" applyFont="1" applyFill="1" applyBorder="1" applyProtection="1">
      <alignment horizontal="right"/>
      <protection locked="0"/>
    </xf>
    <xf numFmtId="164" fontId="9" fillId="2" borderId="14" xfId="4" applyNumberFormat="1" applyFont="1" applyBorder="1" applyProtection="1">
      <alignment horizontal="right"/>
    </xf>
    <xf numFmtId="164" fontId="9" fillId="3" borderId="16" xfId="5" applyNumberFormat="1" applyFont="1" applyFill="1" applyBorder="1" applyAlignment="1" applyProtection="1">
      <alignment horizontal="center"/>
      <protection locked="0"/>
    </xf>
    <xf numFmtId="164" fontId="9" fillId="2" borderId="14" xfId="4" applyNumberFormat="1" applyFont="1" applyBorder="1" applyProtection="1">
      <alignment horizontal="right"/>
      <protection locked="0"/>
    </xf>
    <xf numFmtId="164" fontId="9" fillId="2" borderId="14" xfId="4" applyNumberFormat="1" applyFont="1" applyFill="1" applyBorder="1" applyProtection="1">
      <alignment horizontal="right"/>
      <protection locked="0"/>
    </xf>
    <xf numFmtId="164" fontId="9" fillId="3" borderId="16" xfId="4" applyNumberFormat="1" applyFont="1" applyFill="1" applyBorder="1" applyProtection="1">
      <alignment horizontal="right"/>
      <protection locked="0"/>
    </xf>
    <xf numFmtId="164" fontId="9" fillId="3" borderId="17" xfId="4" applyNumberFormat="1" applyFont="1" applyFill="1" applyBorder="1" applyProtection="1">
      <alignment horizontal="right"/>
      <protection locked="0"/>
    </xf>
    <xf numFmtId="0" fontId="9" fillId="0" borderId="14" xfId="0" applyFont="1" applyBorder="1" applyAlignment="1" applyProtection="1">
      <alignment horizontal="left"/>
      <protection locked="0"/>
    </xf>
    <xf numFmtId="164" fontId="2" fillId="2" borderId="14" xfId="4" applyNumberFormat="1" applyFont="1" applyBorder="1" applyProtection="1">
      <alignment horizontal="right"/>
      <protection locked="0"/>
    </xf>
    <xf numFmtId="0" fontId="2" fillId="0" borderId="14" xfId="0" applyFont="1" applyBorder="1" applyAlignment="1" applyProtection="1">
      <alignment horizontal="left"/>
      <protection locked="0"/>
    </xf>
    <xf numFmtId="164" fontId="2" fillId="2" borderId="14" xfId="4" applyNumberFormat="1" applyFont="1" applyBorder="1" applyProtection="1">
      <alignment horizontal="right"/>
    </xf>
    <xf numFmtId="164" fontId="2" fillId="3" borderId="16" xfId="4" applyNumberFormat="1" applyFont="1" applyFill="1" applyBorder="1" applyProtection="1">
      <alignment horizontal="right"/>
      <protection locked="0"/>
    </xf>
    <xf numFmtId="164" fontId="2" fillId="3" borderId="17" xfId="4" applyNumberFormat="1" applyFont="1" applyFill="1" applyBorder="1" applyProtection="1">
      <alignment horizontal="right"/>
      <protection locked="0"/>
    </xf>
    <xf numFmtId="0" fontId="9" fillId="0" borderId="18" xfId="0" applyFont="1" applyFill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164" fontId="0" fillId="0" borderId="0" xfId="0" applyNumberFormat="1" applyProtection="1"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14" fontId="2" fillId="0" borderId="14" xfId="0" applyNumberFormat="1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vertical="top" wrapText="1"/>
      <protection locked="0"/>
    </xf>
    <xf numFmtId="164" fontId="2" fillId="3" borderId="16" xfId="5" applyNumberFormat="1" applyFont="1" applyBorder="1" applyProtection="1">
      <alignment horizontal="right"/>
      <protection locked="0"/>
    </xf>
    <xf numFmtId="164" fontId="2" fillId="3" borderId="17" xfId="5" applyNumberFormat="1" applyFont="1" applyBorder="1" applyProtection="1">
      <alignment horizontal="right"/>
      <protection locked="0"/>
    </xf>
    <xf numFmtId="164" fontId="9" fillId="3" borderId="17" xfId="5" applyNumberFormat="1" applyFont="1" applyBorder="1" applyProtection="1">
      <alignment horizontal="righ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vertical="top" wrapText="1"/>
      <protection locked="0"/>
    </xf>
    <xf numFmtId="164" fontId="2" fillId="2" borderId="19" xfId="4" applyNumberFormat="1" applyFont="1" applyBorder="1" applyProtection="1">
      <alignment horizontal="right"/>
    </xf>
    <xf numFmtId="164" fontId="2" fillId="3" borderId="21" xfId="5" applyNumberFormat="1" applyFont="1" applyBorder="1" applyProtection="1">
      <alignment horizontal="right"/>
      <protection locked="0"/>
    </xf>
    <xf numFmtId="164" fontId="2" fillId="3" borderId="22" xfId="5" applyNumberFormat="1" applyFont="1" applyBorder="1" applyProtection="1">
      <alignment horizontal="right"/>
      <protection locked="0"/>
    </xf>
    <xf numFmtId="164" fontId="2" fillId="2" borderId="19" xfId="4" applyNumberFormat="1" applyFont="1" applyBorder="1" applyProtection="1">
      <alignment horizontal="right"/>
      <protection locked="0"/>
    </xf>
    <xf numFmtId="164" fontId="9" fillId="2" borderId="19" xfId="4" applyNumberFormat="1" applyFont="1" applyBorder="1" applyProtection="1">
      <alignment horizontal="right"/>
      <protection locked="0"/>
    </xf>
    <xf numFmtId="164" fontId="9" fillId="3" borderId="21" xfId="5" applyNumberFormat="1" applyFont="1" applyBorder="1" applyProtection="1">
      <alignment horizontal="right"/>
      <protection locked="0"/>
    </xf>
    <xf numFmtId="164" fontId="9" fillId="3" borderId="22" xfId="5" applyNumberFormat="1" applyFont="1" applyBorder="1" applyProtection="1">
      <alignment horizontal="right"/>
      <protection locked="0"/>
    </xf>
    <xf numFmtId="0" fontId="9" fillId="0" borderId="10" xfId="0" applyFont="1" applyFill="1" applyBorder="1" applyProtection="1"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164" fontId="9" fillId="0" borderId="12" xfId="4" applyNumberFormat="1" applyFont="1" applyFill="1" applyBorder="1" applyProtection="1">
      <alignment horizontal="right"/>
      <protection locked="0"/>
    </xf>
    <xf numFmtId="164" fontId="0" fillId="0" borderId="12" xfId="1" applyNumberFormat="1" applyFont="1" applyBorder="1" applyAlignment="1" applyProtection="1">
      <alignment vertical="top"/>
      <protection locked="0"/>
    </xf>
    <xf numFmtId="164" fontId="0" fillId="0" borderId="13" xfId="1" applyNumberFormat="1" applyFont="1" applyBorder="1" applyAlignment="1" applyProtection="1">
      <alignment vertical="top"/>
      <protection locked="0"/>
    </xf>
    <xf numFmtId="164" fontId="9" fillId="0" borderId="10" xfId="4" applyNumberFormat="1" applyFont="1" applyFill="1" applyBorder="1" applyProtection="1">
      <alignment horizontal="right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165" fontId="4" fillId="0" borderId="0" xfId="0" applyNumberFormat="1" applyFon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wrapText="1"/>
      <protection locked="0"/>
    </xf>
    <xf numFmtId="0" fontId="8" fillId="0" borderId="4" xfId="3" applyFont="1" applyBorder="1" applyProtection="1">
      <alignment horizontal="center" vertical="center" wrapText="1"/>
      <protection locked="0"/>
    </xf>
    <xf numFmtId="0" fontId="8" fillId="0" borderId="5" xfId="3" applyFont="1" applyBorder="1" applyProtection="1">
      <alignment horizontal="center" vertical="center" wrapText="1"/>
      <protection locked="0"/>
    </xf>
    <xf numFmtId="0" fontId="2" fillId="0" borderId="14" xfId="0" applyFont="1" applyBorder="1" applyProtection="1">
      <protection locked="0"/>
    </xf>
    <xf numFmtId="0" fontId="2" fillId="0" borderId="16" xfId="0" applyFont="1" applyBorder="1" applyProtection="1">
      <protection locked="0"/>
    </xf>
    <xf numFmtId="166" fontId="2" fillId="2" borderId="16" xfId="0" applyNumberFormat="1" applyFont="1" applyFill="1" applyBorder="1" applyProtection="1"/>
    <xf numFmtId="166" fontId="2" fillId="3" borderId="16" xfId="0" applyNumberFormat="1" applyFont="1" applyFill="1" applyBorder="1" applyProtection="1">
      <protection locked="0"/>
    </xf>
    <xf numFmtId="166" fontId="2" fillId="3" borderId="17" xfId="0" applyNumberFormat="1" applyFont="1" applyFill="1" applyBorder="1" applyProtection="1">
      <protection locked="0"/>
    </xf>
    <xf numFmtId="166" fontId="2" fillId="2" borderId="16" xfId="0" applyNumberFormat="1" applyFont="1" applyFill="1" applyBorder="1" applyProtection="1">
      <protection locked="0"/>
    </xf>
    <xf numFmtId="166" fontId="13" fillId="4" borderId="0" xfId="6" applyNumberFormat="1" applyFill="1" applyBorder="1" applyAlignment="1" applyProtection="1">
      <alignment horizontal="center"/>
      <protection locked="0"/>
    </xf>
    <xf numFmtId="0" fontId="2" fillId="0" borderId="10" xfId="6" applyFont="1" applyFill="1" applyBorder="1" applyAlignment="1" applyProtection="1">
      <alignment horizontal="center"/>
      <protection locked="0"/>
    </xf>
    <xf numFmtId="0" fontId="2" fillId="0" borderId="12" xfId="6" applyFont="1" applyFill="1" applyBorder="1" applyAlignment="1" applyProtection="1">
      <alignment horizontal="left"/>
      <protection locked="0"/>
    </xf>
    <xf numFmtId="166" fontId="2" fillId="2" borderId="12" xfId="6" applyNumberFormat="1" applyFont="1" applyFill="1" applyBorder="1" applyAlignment="1" applyProtection="1">
      <alignment horizontal="right"/>
    </xf>
    <xf numFmtId="166" fontId="2" fillId="2" borderId="13" xfId="6" applyNumberFormat="1" applyFont="1" applyFill="1" applyBorder="1" applyAlignment="1" applyProtection="1">
      <alignment horizontal="right"/>
    </xf>
    <xf numFmtId="166" fontId="2" fillId="2" borderId="12" xfId="6" applyNumberFormat="1" applyFont="1" applyFill="1" applyBorder="1" applyAlignment="1" applyProtection="1">
      <alignment horizontal="right"/>
      <protection locked="0"/>
    </xf>
    <xf numFmtId="166" fontId="2" fillId="2" borderId="13" xfId="6" applyNumberFormat="1" applyFont="1" applyFill="1" applyBorder="1" applyAlignment="1" applyProtection="1">
      <alignment horizontal="right"/>
      <protection locked="0"/>
    </xf>
    <xf numFmtId="0" fontId="14" fillId="0" borderId="14" xfId="0" applyFont="1" applyBorder="1" applyProtection="1">
      <protection locked="0"/>
    </xf>
    <xf numFmtId="0" fontId="9" fillId="0" borderId="16" xfId="0" applyFont="1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166" fontId="2" fillId="2" borderId="12" xfId="0" applyNumberFormat="1" applyFont="1" applyFill="1" applyBorder="1" applyAlignment="1" applyProtection="1"/>
    <xf numFmtId="166" fontId="2" fillId="2" borderId="13" xfId="0" applyNumberFormat="1" applyFont="1" applyFill="1" applyBorder="1" applyAlignment="1" applyProtection="1"/>
    <xf numFmtId="166" fontId="2" fillId="2" borderId="12" xfId="0" applyNumberFormat="1" applyFont="1" applyFill="1" applyBorder="1" applyProtection="1"/>
    <xf numFmtId="166" fontId="2" fillId="2" borderId="13" xfId="0" applyNumberFormat="1" applyFont="1" applyFill="1" applyBorder="1" applyProtection="1"/>
    <xf numFmtId="166" fontId="13" fillId="4" borderId="23" xfId="6" applyNumberFormat="1" applyFill="1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166" fontId="13" fillId="4" borderId="26" xfId="6" applyNumberFormat="1" applyFill="1" applyBorder="1" applyAlignment="1" applyProtection="1">
      <alignment horizontal="center"/>
      <protection locked="0"/>
    </xf>
    <xf numFmtId="166" fontId="13" fillId="4" borderId="27" xfId="6" applyNumberFormat="1" applyFill="1" applyBorder="1" applyAlignment="1" applyProtection="1">
      <alignment horizontal="center"/>
      <protection locked="0"/>
    </xf>
    <xf numFmtId="167" fontId="9" fillId="2" borderId="2" xfId="4" applyNumberFormat="1" applyFont="1" applyBorder="1" applyProtection="1">
      <alignment horizontal="right"/>
    </xf>
    <xf numFmtId="167" fontId="9" fillId="2" borderId="4" xfId="4" applyNumberFormat="1" applyFont="1" applyBorder="1" applyProtection="1">
      <alignment horizontal="right"/>
    </xf>
    <xf numFmtId="167" fontId="9" fillId="2" borderId="5" xfId="4" applyNumberFormat="1" applyFont="1" applyBorder="1" applyProtection="1">
      <alignment horizontal="right"/>
    </xf>
    <xf numFmtId="167" fontId="9" fillId="0" borderId="14" xfId="0" applyNumberFormat="1" applyFont="1" applyBorder="1" applyAlignment="1" applyProtection="1">
      <alignment horizontal="center"/>
      <protection locked="0"/>
    </xf>
    <xf numFmtId="167" fontId="9" fillId="0" borderId="16" xfId="4" applyNumberFormat="1" applyFont="1" applyFill="1" applyBorder="1" applyAlignment="1" applyProtection="1">
      <alignment horizontal="center"/>
      <protection locked="0"/>
    </xf>
    <xf numFmtId="167" fontId="9" fillId="2" borderId="16" xfId="4" applyNumberFormat="1" applyFont="1" applyBorder="1" applyProtection="1">
      <alignment horizontal="right"/>
    </xf>
    <xf numFmtId="167" fontId="9" fillId="2" borderId="17" xfId="4" applyNumberFormat="1" applyFont="1" applyBorder="1" applyProtection="1">
      <alignment horizontal="right"/>
    </xf>
    <xf numFmtId="167" fontId="9" fillId="0" borderId="16" xfId="0" applyNumberFormat="1" applyFont="1" applyBorder="1" applyAlignment="1" applyProtection="1">
      <alignment horizontal="center"/>
      <protection locked="0"/>
    </xf>
    <xf numFmtId="167" fontId="9" fillId="0" borderId="17" xfId="0" applyNumberFormat="1" applyFont="1" applyBorder="1" applyAlignment="1" applyProtection="1">
      <alignment horizontal="center"/>
      <protection locked="0"/>
    </xf>
    <xf numFmtId="167" fontId="9" fillId="0" borderId="16" xfId="5" applyNumberFormat="1" applyFont="1" applyFill="1" applyBorder="1" applyAlignment="1" applyProtection="1">
      <alignment horizontal="center"/>
      <protection locked="0"/>
    </xf>
    <xf numFmtId="167" fontId="9" fillId="3" borderId="16" xfId="5" applyNumberFormat="1" applyFont="1" applyBorder="1" applyProtection="1">
      <alignment horizontal="right"/>
      <protection locked="0"/>
    </xf>
    <xf numFmtId="167" fontId="9" fillId="2" borderId="16" xfId="5" applyNumberFormat="1" applyFont="1" applyFill="1" applyBorder="1" applyProtection="1">
      <alignment horizontal="right"/>
    </xf>
    <xf numFmtId="167" fontId="9" fillId="3" borderId="17" xfId="5" applyNumberFormat="1" applyFont="1" applyFill="1" applyBorder="1" applyProtection="1">
      <alignment horizontal="right"/>
      <protection locked="0"/>
    </xf>
    <xf numFmtId="167" fontId="9" fillId="2" borderId="17" xfId="5" applyNumberFormat="1" applyFont="1" applyFill="1" applyBorder="1" applyProtection="1">
      <alignment horizontal="right"/>
    </xf>
    <xf numFmtId="167" fontId="9" fillId="2" borderId="14" xfId="4" applyNumberFormat="1" applyFont="1" applyBorder="1" applyProtection="1">
      <alignment horizontal="right"/>
    </xf>
    <xf numFmtId="167" fontId="9" fillId="3" borderId="16" xfId="5" applyNumberFormat="1" applyFont="1" applyFill="1" applyBorder="1" applyAlignment="1" applyProtection="1">
      <alignment horizontal="center"/>
      <protection locked="0"/>
    </xf>
    <xf numFmtId="167" fontId="9" fillId="3" borderId="16" xfId="5" applyNumberFormat="1" applyFont="1" applyFill="1" applyBorder="1" applyProtection="1">
      <alignment horizontal="right"/>
      <protection locked="0"/>
    </xf>
    <xf numFmtId="167" fontId="9" fillId="3" borderId="16" xfId="4" applyNumberFormat="1" applyFont="1" applyFill="1" applyBorder="1" applyProtection="1">
      <alignment horizontal="right"/>
      <protection locked="0"/>
    </xf>
    <xf numFmtId="167" fontId="9" fillId="3" borderId="17" xfId="4" applyNumberFormat="1" applyFont="1" applyFill="1" applyBorder="1" applyProtection="1">
      <alignment horizontal="right"/>
      <protection locked="0"/>
    </xf>
    <xf numFmtId="167" fontId="2" fillId="2" borderId="14" xfId="4" applyNumberFormat="1" applyFont="1" applyBorder="1" applyProtection="1">
      <alignment horizontal="right"/>
    </xf>
    <xf numFmtId="167" fontId="2" fillId="3" borderId="16" xfId="4" applyNumberFormat="1" applyFont="1" applyFill="1" applyBorder="1" applyProtection="1">
      <alignment horizontal="right"/>
      <protection locked="0"/>
    </xf>
    <xf numFmtId="167" fontId="2" fillId="3" borderId="17" xfId="4" applyNumberFormat="1" applyFont="1" applyFill="1" applyBorder="1" applyProtection="1">
      <alignment horizontal="right"/>
      <protection locked="0"/>
    </xf>
    <xf numFmtId="167" fontId="2" fillId="3" borderId="16" xfId="5" applyNumberFormat="1" applyFont="1" applyBorder="1" applyProtection="1">
      <alignment horizontal="right"/>
      <protection locked="0"/>
    </xf>
    <xf numFmtId="167" fontId="2" fillId="3" borderId="17" xfId="5" applyNumberFormat="1" applyFont="1" applyBorder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vertical="top" wrapText="1"/>
    </xf>
    <xf numFmtId="0" fontId="9" fillId="0" borderId="2" xfId="0" applyFont="1" applyBorder="1" applyAlignment="1" applyProtection="1">
      <alignment horizontal="left"/>
      <protection locked="0"/>
    </xf>
    <xf numFmtId="164" fontId="9" fillId="2" borderId="14" xfId="4" applyNumberFormat="1" applyFont="1" applyFill="1" applyBorder="1" applyProtection="1">
      <alignment horizontal="right"/>
    </xf>
    <xf numFmtId="0" fontId="11" fillId="0" borderId="0" xfId="0" applyFont="1" applyProtection="1">
      <protection locked="0"/>
    </xf>
    <xf numFmtId="164" fontId="9" fillId="2" borderId="19" xfId="4" applyNumberFormat="1" applyFont="1" applyBorder="1" applyProtection="1">
      <alignment horizontal="right"/>
    </xf>
    <xf numFmtId="0" fontId="9" fillId="0" borderId="11" xfId="0" applyFont="1" applyFill="1" applyBorder="1" applyAlignment="1" applyProtection="1">
      <alignment vertical="top" wrapText="1"/>
      <protection locked="0"/>
    </xf>
    <xf numFmtId="166" fontId="2" fillId="2" borderId="12" xfId="0" applyNumberFormat="1" applyFont="1" applyFill="1" applyBorder="1" applyAlignment="1" applyProtection="1">
      <protection locked="0"/>
    </xf>
    <xf numFmtId="166" fontId="2" fillId="2" borderId="13" xfId="0" applyNumberFormat="1" applyFont="1" applyFill="1" applyBorder="1" applyAlignment="1" applyProtection="1">
      <protection locked="0"/>
    </xf>
    <xf numFmtId="166" fontId="2" fillId="2" borderId="12" xfId="0" applyNumberFormat="1" applyFont="1" applyFill="1" applyBorder="1" applyProtection="1">
      <protection locked="0"/>
    </xf>
    <xf numFmtId="166" fontId="2" fillId="2" borderId="13" xfId="0" applyNumberFormat="1" applyFont="1" applyFill="1" applyBorder="1" applyProtection="1">
      <protection locked="0"/>
    </xf>
    <xf numFmtId="0" fontId="16" fillId="0" borderId="0" xfId="7" applyFont="1" applyBorder="1" applyAlignment="1">
      <alignment vertical="center"/>
    </xf>
    <xf numFmtId="0" fontId="10" fillId="0" borderId="32" xfId="8" applyFont="1" applyFill="1" applyBorder="1" applyAlignment="1" applyProtection="1">
      <alignment horizontal="center" vertical="center" wrapText="1"/>
    </xf>
    <xf numFmtId="0" fontId="10" fillId="0" borderId="32" xfId="8" applyFont="1" applyFill="1" applyBorder="1" applyAlignment="1" applyProtection="1">
      <alignment horizontal="center" vertical="center"/>
    </xf>
    <xf numFmtId="0" fontId="10" fillId="0" borderId="32" xfId="9" applyFont="1" applyFill="1" applyBorder="1" applyAlignment="1" applyProtection="1">
      <alignment horizontal="center" vertical="center" wrapText="1"/>
    </xf>
    <xf numFmtId="0" fontId="18" fillId="5" borderId="0" xfId="8" applyFont="1" applyFill="1" applyBorder="1" applyAlignment="1" applyProtection="1">
      <alignment horizontal="center" vertical="center" wrapText="1"/>
    </xf>
    <xf numFmtId="0" fontId="7" fillId="4" borderId="32" xfId="8" applyFont="1" applyFill="1" applyBorder="1" applyAlignment="1" applyProtection="1">
      <alignment horizontal="center" vertical="center" wrapText="1"/>
    </xf>
    <xf numFmtId="0" fontId="7" fillId="4" borderId="32" xfId="8" applyFont="1" applyFill="1" applyBorder="1" applyAlignment="1" applyProtection="1">
      <alignment horizontal="center"/>
    </xf>
    <xf numFmtId="0" fontId="7" fillId="4" borderId="32" xfId="9" applyFont="1" applyFill="1" applyBorder="1" applyAlignment="1" applyProtection="1">
      <alignment horizontal="center" vertical="center" wrapText="1"/>
    </xf>
    <xf numFmtId="0" fontId="10" fillId="0" borderId="32" xfId="8" applyFont="1" applyBorder="1" applyAlignment="1" applyProtection="1">
      <alignment horizontal="center" vertical="center" wrapText="1"/>
    </xf>
    <xf numFmtId="0" fontId="10" fillId="0" borderId="32" xfId="8" applyFont="1" applyFill="1" applyBorder="1" applyAlignment="1" applyProtection="1">
      <alignment vertical="center" wrapText="1"/>
    </xf>
    <xf numFmtId="164" fontId="10" fillId="3" borderId="32" xfId="8" applyNumberFormat="1" applyFont="1" applyFill="1" applyBorder="1" applyAlignment="1" applyProtection="1">
      <alignment horizontal="right" vertical="center" wrapText="1"/>
      <protection locked="0"/>
    </xf>
    <xf numFmtId="164" fontId="10" fillId="2" borderId="32" xfId="8" applyNumberFormat="1" applyFont="1" applyFill="1" applyBorder="1" applyAlignment="1" applyProtection="1">
      <alignment horizontal="right" vertical="center"/>
    </xf>
    <xf numFmtId="0" fontId="10" fillId="0" borderId="32" xfId="8" applyFont="1" applyFill="1" applyBorder="1" applyAlignment="1" applyProtection="1">
      <alignment horizontal="left" vertical="center" wrapText="1" indent="1"/>
    </xf>
    <xf numFmtId="164" fontId="10" fillId="3" borderId="32" xfId="8" applyNumberFormat="1" applyFont="1" applyFill="1" applyBorder="1" applyAlignment="1" applyProtection="1">
      <alignment horizontal="right" vertical="center"/>
      <protection locked="0"/>
    </xf>
    <xf numFmtId="0" fontId="10" fillId="0" borderId="32" xfId="8" applyFont="1" applyBorder="1" applyAlignment="1" applyProtection="1">
      <alignment vertical="center" wrapText="1"/>
    </xf>
    <xf numFmtId="0" fontId="10" fillId="0" borderId="32" xfId="8" applyFont="1" applyBorder="1" applyAlignment="1" applyProtection="1">
      <alignment horizontal="center" vertical="center"/>
    </xf>
    <xf numFmtId="0" fontId="10" fillId="0" borderId="32" xfId="8" applyFont="1" applyBorder="1" applyAlignment="1" applyProtection="1">
      <alignment horizontal="left" vertical="center" wrapText="1" indent="1"/>
    </xf>
    <xf numFmtId="0" fontId="7" fillId="4" borderId="32" xfId="8" applyFont="1" applyFill="1" applyBorder="1" applyAlignment="1" applyProtection="1">
      <alignment horizontal="center" vertical="center"/>
    </xf>
    <xf numFmtId="164" fontId="7" fillId="4" borderId="32" xfId="9" applyNumberFormat="1" applyFont="1" applyFill="1" applyBorder="1" applyAlignment="1" applyProtection="1">
      <alignment horizontal="center" vertical="center" wrapText="1"/>
    </xf>
    <xf numFmtId="0" fontId="10" fillId="6" borderId="0" xfId="8" applyFont="1" applyFill="1" applyBorder="1" applyAlignment="1" applyProtection="1">
      <alignment horizontal="center" vertical="center" wrapText="1"/>
    </xf>
    <xf numFmtId="0" fontId="10" fillId="6" borderId="0" xfId="8" applyFont="1" applyFill="1" applyBorder="1" applyAlignment="1" applyProtection="1">
      <alignment horizontal="left" vertical="center" wrapText="1" indent="1"/>
    </xf>
    <xf numFmtId="0" fontId="10" fillId="6" borderId="0" xfId="8" applyFont="1" applyFill="1" applyBorder="1" applyAlignment="1" applyProtection="1">
      <alignment horizontal="center" vertical="center"/>
    </xf>
    <xf numFmtId="164" fontId="10" fillId="6" borderId="0" xfId="8" applyNumberFormat="1" applyFont="1" applyFill="1" applyBorder="1" applyAlignment="1" applyProtection="1">
      <alignment horizontal="right" vertical="center"/>
    </xf>
    <xf numFmtId="0" fontId="14" fillId="0" borderId="0" xfId="0" applyFont="1"/>
    <xf numFmtId="0" fontId="14" fillId="0" borderId="0" xfId="0" applyFont="1" applyProtection="1">
      <protection locked="0"/>
    </xf>
    <xf numFmtId="168" fontId="10" fillId="2" borderId="32" xfId="8" applyNumberFormat="1" applyFont="1" applyFill="1" applyBorder="1" applyAlignment="1" applyProtection="1">
      <alignment horizontal="right" vertical="center"/>
    </xf>
    <xf numFmtId="168" fontId="10" fillId="3" borderId="32" xfId="8" applyNumberFormat="1" applyFont="1" applyFill="1" applyBorder="1" applyAlignment="1" applyProtection="1">
      <alignment horizontal="right" vertical="center"/>
      <protection locked="0"/>
    </xf>
    <xf numFmtId="168" fontId="10" fillId="2" borderId="32" xfId="8" applyNumberFormat="1" applyFont="1" applyFill="1" applyBorder="1" applyAlignment="1" applyProtection="1">
      <alignment horizontal="right" vertical="center" wrapText="1"/>
    </xf>
    <xf numFmtId="0" fontId="19" fillId="0" borderId="0" xfId="0" applyFont="1" applyProtection="1">
      <protection locked="0"/>
    </xf>
    <xf numFmtId="167" fontId="2" fillId="2" borderId="19" xfId="4" applyNumberFormat="1" applyFont="1" applyBorder="1" applyProtection="1">
      <alignment horizontal="right"/>
    </xf>
    <xf numFmtId="167" fontId="2" fillId="3" borderId="21" xfId="5" applyNumberFormat="1" applyFont="1" applyBorder="1" applyProtection="1">
      <alignment horizontal="right"/>
      <protection locked="0"/>
    </xf>
    <xf numFmtId="167" fontId="2" fillId="3" borderId="22" xfId="5" applyNumberFormat="1" applyFont="1" applyBorder="1" applyProtection="1">
      <alignment horizontal="right"/>
      <protection locked="0"/>
    </xf>
    <xf numFmtId="167" fontId="9" fillId="0" borderId="14" xfId="0" applyNumberFormat="1" applyFont="1" applyFill="1" applyBorder="1" applyAlignment="1" applyProtection="1">
      <alignment horizontal="center"/>
      <protection locked="0"/>
    </xf>
    <xf numFmtId="167" fontId="9" fillId="0" borderId="16" xfId="0" applyNumberFormat="1" applyFont="1" applyFill="1" applyBorder="1" applyAlignment="1" applyProtection="1">
      <alignment horizontal="center"/>
      <protection locked="0"/>
    </xf>
    <xf numFmtId="167" fontId="9" fillId="2" borderId="14" xfId="4" applyNumberFormat="1" applyFont="1" applyFill="1" applyBorder="1" applyProtection="1">
      <alignment horizontal="right"/>
    </xf>
    <xf numFmtId="0" fontId="13" fillId="4" borderId="25" xfId="6" applyFill="1" applyBorder="1" applyAlignment="1" applyProtection="1">
      <alignment horizontal="center"/>
      <protection locked="0"/>
    </xf>
    <xf numFmtId="0" fontId="13" fillId="4" borderId="26" xfId="6" applyFill="1" applyBorder="1" applyAlignment="1" applyProtection="1">
      <alignment horizontal="center"/>
      <protection locked="0"/>
    </xf>
    <xf numFmtId="0" fontId="13" fillId="4" borderId="28" xfId="6" applyFill="1" applyBorder="1" applyAlignment="1" applyProtection="1">
      <alignment horizontal="center"/>
      <protection locked="0"/>
    </xf>
    <xf numFmtId="0" fontId="13" fillId="4" borderId="0" xfId="6" applyFill="1" applyBorder="1" applyAlignment="1" applyProtection="1">
      <alignment horizontal="center"/>
      <protection locked="0"/>
    </xf>
    <xf numFmtId="0" fontId="8" fillId="0" borderId="2" xfId="3" applyFont="1" applyBorder="1" applyProtection="1">
      <alignment horizontal="center" vertical="center" wrapText="1"/>
      <protection locked="0"/>
    </xf>
    <xf numFmtId="0" fontId="8" fillId="0" borderId="4" xfId="3" applyFont="1" applyBorder="1" applyProtection="1">
      <alignment horizontal="center" vertical="center" wrapText="1"/>
      <protection locked="0"/>
    </xf>
    <xf numFmtId="0" fontId="8" fillId="0" borderId="5" xfId="3" applyFont="1" applyBorder="1" applyProtection="1">
      <alignment horizontal="center" vertical="center" wrapText="1"/>
      <protection locked="0"/>
    </xf>
    <xf numFmtId="0" fontId="8" fillId="0" borderId="6" xfId="3" applyFont="1" applyBorder="1" applyProtection="1">
      <alignment horizontal="center" vertical="center" wrapText="1"/>
      <protection locked="0"/>
    </xf>
    <xf numFmtId="0" fontId="8" fillId="0" borderId="3" xfId="3" applyFont="1" applyBorder="1" applyAlignment="1" applyProtection="1">
      <alignment horizontal="center" vertical="center" wrapText="1"/>
      <protection locked="0"/>
    </xf>
    <xf numFmtId="0" fontId="8" fillId="0" borderId="7" xfId="3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8" fillId="0" borderId="1" xfId="3" applyFont="1" applyBorder="1" applyProtection="1">
      <alignment horizontal="center" vertical="center" wrapText="1"/>
      <protection locked="0"/>
    </xf>
    <xf numFmtId="0" fontId="8" fillId="0" borderId="30" xfId="3" applyFont="1" applyBorder="1" applyProtection="1">
      <alignment horizontal="center" vertical="center" wrapText="1"/>
      <protection locked="0"/>
    </xf>
    <xf numFmtId="0" fontId="8" fillId="0" borderId="29" xfId="3" applyFont="1" applyBorder="1" applyAlignment="1" applyProtection="1">
      <alignment horizontal="center" vertical="center" wrapText="1"/>
      <protection locked="0"/>
    </xf>
    <xf numFmtId="0" fontId="8" fillId="0" borderId="31" xfId="3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168" fontId="10" fillId="3" borderId="32" xfId="8" applyNumberFormat="1" applyFont="1" applyFill="1" applyBorder="1" applyAlignment="1" applyProtection="1">
      <alignment horizontal="right" vertical="center" wrapText="1"/>
      <protection locked="0"/>
    </xf>
    <xf numFmtId="168" fontId="7" fillId="4" borderId="32" xfId="9" applyNumberFormat="1" applyFont="1" applyFill="1" applyBorder="1" applyAlignment="1" applyProtection="1">
      <alignment horizontal="center" vertical="center" wrapText="1"/>
    </xf>
    <xf numFmtId="168" fontId="2" fillId="2" borderId="16" xfId="0" applyNumberFormat="1" applyFont="1" applyFill="1" applyBorder="1" applyProtection="1">
      <protection locked="0"/>
    </xf>
    <xf numFmtId="168" fontId="2" fillId="3" borderId="16" xfId="0" applyNumberFormat="1" applyFont="1" applyFill="1" applyBorder="1" applyProtection="1">
      <protection locked="0"/>
    </xf>
    <xf numFmtId="168" fontId="2" fillId="3" borderId="17" xfId="0" applyNumberFormat="1" applyFont="1" applyFill="1" applyBorder="1" applyProtection="1">
      <protection locked="0"/>
    </xf>
    <xf numFmtId="168" fontId="13" fillId="4" borderId="0" xfId="6" applyNumberFormat="1" applyFill="1" applyBorder="1" applyAlignment="1" applyProtection="1">
      <alignment horizontal="center"/>
      <protection locked="0"/>
    </xf>
    <xf numFmtId="168" fontId="2" fillId="2" borderId="12" xfId="6" applyNumberFormat="1" applyFont="1" applyFill="1" applyBorder="1" applyAlignment="1" applyProtection="1">
      <alignment horizontal="right"/>
      <protection locked="0"/>
    </xf>
    <xf numFmtId="168" fontId="2" fillId="2" borderId="13" xfId="6" applyNumberFormat="1" applyFont="1" applyFill="1" applyBorder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</cellXfs>
  <cellStyles count="10">
    <cellStyle name="Гиперссылка" xfId="6" builtinId="8"/>
    <cellStyle name="Заголовок" xfId="2"/>
    <cellStyle name="ЗаголовокСтолбца" xfId="3"/>
    <cellStyle name="Значение" xfId="5"/>
    <cellStyle name="Обычный" xfId="0" builtinId="0"/>
    <cellStyle name="Обычный_FORM3.1" xfId="8"/>
    <cellStyle name="Обычный_Форма 4 Станция" xfId="9"/>
    <cellStyle name="Обычный_Шаблон по источникам для Модуля Реестр (2)" xfId="7"/>
    <cellStyle name="Финансовый" xfId="1" builtinId="3"/>
    <cellStyle name="Формул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&#1055;-1.4.%20&#1080;%20&#1055;-1.5.&#1080;%203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3.1.%20&#1079;&#1072;%202015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энергии"/>
      <sheetName val="Баланс мощности"/>
      <sheetName val="Форма 3.1"/>
    </sheetNames>
    <sheetDataSet>
      <sheetData sheetId="0">
        <row r="19">
          <cell r="F19">
            <v>2.0486</v>
          </cell>
          <cell r="G19">
            <v>4.1173999999999999</v>
          </cell>
          <cell r="K19">
            <v>1.9999</v>
          </cell>
          <cell r="L19">
            <v>4.05</v>
          </cell>
          <cell r="U19">
            <v>1.71</v>
          </cell>
          <cell r="Z19">
            <v>1.6</v>
          </cell>
          <cell r="AA19">
            <v>3.78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1"/>
  <sheetViews>
    <sheetView view="pageBreakPreview" topLeftCell="A13" zoomScale="60" zoomScaleNormal="100" workbookViewId="0">
      <selection activeCell="J109" sqref="J109"/>
    </sheetView>
  </sheetViews>
  <sheetFormatPr defaultRowHeight="15" x14ac:dyDescent="0.25"/>
  <cols>
    <col min="1" max="1" width="9.140625" style="1"/>
    <col min="2" max="2" width="32.28515625" style="1" customWidth="1"/>
    <col min="3" max="3" width="10.85546875" style="1" hidden="1" customWidth="1"/>
    <col min="4" max="4" width="9.5703125" style="1" hidden="1" customWidth="1"/>
    <col min="5" max="5" width="9.28515625" style="1" hidden="1" customWidth="1"/>
    <col min="6" max="6" width="12.7109375" style="1" hidden="1" customWidth="1"/>
    <col min="7" max="7" width="10.28515625" style="1" hidden="1" customWidth="1"/>
    <col min="8" max="8" width="12.7109375" style="1" customWidth="1"/>
    <col min="9" max="12" width="9.28515625" style="1" customWidth="1"/>
    <col min="13" max="13" width="11" style="1" customWidth="1"/>
    <col min="14" max="16" width="9.28515625" style="1" customWidth="1"/>
    <col min="17" max="17" width="10.7109375" style="1" customWidth="1"/>
    <col min="18" max="18" width="11.7109375" style="1" customWidth="1"/>
    <col min="19" max="19" width="12.7109375" style="1" bestFit="1" customWidth="1"/>
    <col min="20" max="20" width="9.140625" style="1"/>
    <col min="21" max="21" width="10.42578125" style="1" customWidth="1"/>
    <col min="22" max="22" width="12.7109375" style="1" bestFit="1" customWidth="1"/>
    <col min="23" max="23" width="10.42578125" style="1" customWidth="1"/>
    <col min="24" max="24" width="10.140625" style="1" customWidth="1"/>
    <col min="25" max="25" width="10" style="1" customWidth="1"/>
    <col min="26" max="26" width="10.140625" style="1" customWidth="1"/>
    <col min="27" max="27" width="10" style="1" customWidth="1"/>
    <col min="28" max="37" width="0" style="1" hidden="1" customWidth="1"/>
    <col min="38" max="257" width="9.140625" style="1"/>
    <col min="258" max="258" width="32.28515625" style="1" customWidth="1"/>
    <col min="259" max="263" width="0" style="1" hidden="1" customWidth="1"/>
    <col min="264" max="264" width="12.7109375" style="1" customWidth="1"/>
    <col min="265" max="273" width="9.28515625" style="1" customWidth="1"/>
    <col min="274" max="274" width="11.7109375" style="1" customWidth="1"/>
    <col min="275" max="275" width="12.7109375" style="1" bestFit="1" customWidth="1"/>
    <col min="276" max="276" width="9.140625" style="1"/>
    <col min="277" max="277" width="9.7109375" style="1" customWidth="1"/>
    <col min="278" max="278" width="12.7109375" style="1" bestFit="1" customWidth="1"/>
    <col min="279" max="279" width="10.42578125" style="1" customWidth="1"/>
    <col min="280" max="280" width="10.140625" style="1" customWidth="1"/>
    <col min="281" max="281" width="10" style="1" customWidth="1"/>
    <col min="282" max="282" width="10.140625" style="1" customWidth="1"/>
    <col min="283" max="283" width="10" style="1" customWidth="1"/>
    <col min="284" max="293" width="0" style="1" hidden="1" customWidth="1"/>
    <col min="294" max="513" width="9.140625" style="1"/>
    <col min="514" max="514" width="32.28515625" style="1" customWidth="1"/>
    <col min="515" max="519" width="0" style="1" hidden="1" customWidth="1"/>
    <col min="520" max="520" width="12.7109375" style="1" customWidth="1"/>
    <col min="521" max="529" width="9.28515625" style="1" customWidth="1"/>
    <col min="530" max="530" width="11.7109375" style="1" customWidth="1"/>
    <col min="531" max="531" width="12.7109375" style="1" bestFit="1" customWidth="1"/>
    <col min="532" max="532" width="9.140625" style="1"/>
    <col min="533" max="533" width="9.7109375" style="1" customWidth="1"/>
    <col min="534" max="534" width="12.7109375" style="1" bestFit="1" customWidth="1"/>
    <col min="535" max="535" width="10.42578125" style="1" customWidth="1"/>
    <col min="536" max="536" width="10.140625" style="1" customWidth="1"/>
    <col min="537" max="537" width="10" style="1" customWidth="1"/>
    <col min="538" max="538" width="10.140625" style="1" customWidth="1"/>
    <col min="539" max="539" width="10" style="1" customWidth="1"/>
    <col min="540" max="549" width="0" style="1" hidden="1" customWidth="1"/>
    <col min="550" max="769" width="9.140625" style="1"/>
    <col min="770" max="770" width="32.28515625" style="1" customWidth="1"/>
    <col min="771" max="775" width="0" style="1" hidden="1" customWidth="1"/>
    <col min="776" max="776" width="12.7109375" style="1" customWidth="1"/>
    <col min="777" max="785" width="9.28515625" style="1" customWidth="1"/>
    <col min="786" max="786" width="11.7109375" style="1" customWidth="1"/>
    <col min="787" max="787" width="12.7109375" style="1" bestFit="1" customWidth="1"/>
    <col min="788" max="788" width="9.140625" style="1"/>
    <col min="789" max="789" width="9.7109375" style="1" customWidth="1"/>
    <col min="790" max="790" width="12.7109375" style="1" bestFit="1" customWidth="1"/>
    <col min="791" max="791" width="10.42578125" style="1" customWidth="1"/>
    <col min="792" max="792" width="10.140625" style="1" customWidth="1"/>
    <col min="793" max="793" width="10" style="1" customWidth="1"/>
    <col min="794" max="794" width="10.140625" style="1" customWidth="1"/>
    <col min="795" max="795" width="10" style="1" customWidth="1"/>
    <col min="796" max="805" width="0" style="1" hidden="1" customWidth="1"/>
    <col min="806" max="1025" width="9.140625" style="1"/>
    <col min="1026" max="1026" width="32.28515625" style="1" customWidth="1"/>
    <col min="1027" max="1031" width="0" style="1" hidden="1" customWidth="1"/>
    <col min="1032" max="1032" width="12.7109375" style="1" customWidth="1"/>
    <col min="1033" max="1041" width="9.28515625" style="1" customWidth="1"/>
    <col min="1042" max="1042" width="11.7109375" style="1" customWidth="1"/>
    <col min="1043" max="1043" width="12.7109375" style="1" bestFit="1" customWidth="1"/>
    <col min="1044" max="1044" width="9.140625" style="1"/>
    <col min="1045" max="1045" width="9.7109375" style="1" customWidth="1"/>
    <col min="1046" max="1046" width="12.7109375" style="1" bestFit="1" customWidth="1"/>
    <col min="1047" max="1047" width="10.42578125" style="1" customWidth="1"/>
    <col min="1048" max="1048" width="10.140625" style="1" customWidth="1"/>
    <col min="1049" max="1049" width="10" style="1" customWidth="1"/>
    <col min="1050" max="1050" width="10.140625" style="1" customWidth="1"/>
    <col min="1051" max="1051" width="10" style="1" customWidth="1"/>
    <col min="1052" max="1061" width="0" style="1" hidden="1" customWidth="1"/>
    <col min="1062" max="1281" width="9.140625" style="1"/>
    <col min="1282" max="1282" width="32.28515625" style="1" customWidth="1"/>
    <col min="1283" max="1287" width="0" style="1" hidden="1" customWidth="1"/>
    <col min="1288" max="1288" width="12.7109375" style="1" customWidth="1"/>
    <col min="1289" max="1297" width="9.28515625" style="1" customWidth="1"/>
    <col min="1298" max="1298" width="11.7109375" style="1" customWidth="1"/>
    <col min="1299" max="1299" width="12.7109375" style="1" bestFit="1" customWidth="1"/>
    <col min="1300" max="1300" width="9.140625" style="1"/>
    <col min="1301" max="1301" width="9.7109375" style="1" customWidth="1"/>
    <col min="1302" max="1302" width="12.7109375" style="1" bestFit="1" customWidth="1"/>
    <col min="1303" max="1303" width="10.42578125" style="1" customWidth="1"/>
    <col min="1304" max="1304" width="10.140625" style="1" customWidth="1"/>
    <col min="1305" max="1305" width="10" style="1" customWidth="1"/>
    <col min="1306" max="1306" width="10.140625" style="1" customWidth="1"/>
    <col min="1307" max="1307" width="10" style="1" customWidth="1"/>
    <col min="1308" max="1317" width="0" style="1" hidden="1" customWidth="1"/>
    <col min="1318" max="1537" width="9.140625" style="1"/>
    <col min="1538" max="1538" width="32.28515625" style="1" customWidth="1"/>
    <col min="1539" max="1543" width="0" style="1" hidden="1" customWidth="1"/>
    <col min="1544" max="1544" width="12.7109375" style="1" customWidth="1"/>
    <col min="1545" max="1553" width="9.28515625" style="1" customWidth="1"/>
    <col min="1554" max="1554" width="11.7109375" style="1" customWidth="1"/>
    <col min="1555" max="1555" width="12.7109375" style="1" bestFit="1" customWidth="1"/>
    <col min="1556" max="1556" width="9.140625" style="1"/>
    <col min="1557" max="1557" width="9.7109375" style="1" customWidth="1"/>
    <col min="1558" max="1558" width="12.7109375" style="1" bestFit="1" customWidth="1"/>
    <col min="1559" max="1559" width="10.42578125" style="1" customWidth="1"/>
    <col min="1560" max="1560" width="10.140625" style="1" customWidth="1"/>
    <col min="1561" max="1561" width="10" style="1" customWidth="1"/>
    <col min="1562" max="1562" width="10.140625" style="1" customWidth="1"/>
    <col min="1563" max="1563" width="10" style="1" customWidth="1"/>
    <col min="1564" max="1573" width="0" style="1" hidden="1" customWidth="1"/>
    <col min="1574" max="1793" width="9.140625" style="1"/>
    <col min="1794" max="1794" width="32.28515625" style="1" customWidth="1"/>
    <col min="1795" max="1799" width="0" style="1" hidden="1" customWidth="1"/>
    <col min="1800" max="1800" width="12.7109375" style="1" customWidth="1"/>
    <col min="1801" max="1809" width="9.28515625" style="1" customWidth="1"/>
    <col min="1810" max="1810" width="11.7109375" style="1" customWidth="1"/>
    <col min="1811" max="1811" width="12.7109375" style="1" bestFit="1" customWidth="1"/>
    <col min="1812" max="1812" width="9.140625" style="1"/>
    <col min="1813" max="1813" width="9.7109375" style="1" customWidth="1"/>
    <col min="1814" max="1814" width="12.7109375" style="1" bestFit="1" customWidth="1"/>
    <col min="1815" max="1815" width="10.42578125" style="1" customWidth="1"/>
    <col min="1816" max="1816" width="10.140625" style="1" customWidth="1"/>
    <col min="1817" max="1817" width="10" style="1" customWidth="1"/>
    <col min="1818" max="1818" width="10.140625" style="1" customWidth="1"/>
    <col min="1819" max="1819" width="10" style="1" customWidth="1"/>
    <col min="1820" max="1829" width="0" style="1" hidden="1" customWidth="1"/>
    <col min="1830" max="2049" width="9.140625" style="1"/>
    <col min="2050" max="2050" width="32.28515625" style="1" customWidth="1"/>
    <col min="2051" max="2055" width="0" style="1" hidden="1" customWidth="1"/>
    <col min="2056" max="2056" width="12.7109375" style="1" customWidth="1"/>
    <col min="2057" max="2065" width="9.28515625" style="1" customWidth="1"/>
    <col min="2066" max="2066" width="11.7109375" style="1" customWidth="1"/>
    <col min="2067" max="2067" width="12.7109375" style="1" bestFit="1" customWidth="1"/>
    <col min="2068" max="2068" width="9.140625" style="1"/>
    <col min="2069" max="2069" width="9.7109375" style="1" customWidth="1"/>
    <col min="2070" max="2070" width="12.7109375" style="1" bestFit="1" customWidth="1"/>
    <col min="2071" max="2071" width="10.42578125" style="1" customWidth="1"/>
    <col min="2072" max="2072" width="10.140625" style="1" customWidth="1"/>
    <col min="2073" max="2073" width="10" style="1" customWidth="1"/>
    <col min="2074" max="2074" width="10.140625" style="1" customWidth="1"/>
    <col min="2075" max="2075" width="10" style="1" customWidth="1"/>
    <col min="2076" max="2085" width="0" style="1" hidden="1" customWidth="1"/>
    <col min="2086" max="2305" width="9.140625" style="1"/>
    <col min="2306" max="2306" width="32.28515625" style="1" customWidth="1"/>
    <col min="2307" max="2311" width="0" style="1" hidden="1" customWidth="1"/>
    <col min="2312" max="2312" width="12.7109375" style="1" customWidth="1"/>
    <col min="2313" max="2321" width="9.28515625" style="1" customWidth="1"/>
    <col min="2322" max="2322" width="11.7109375" style="1" customWidth="1"/>
    <col min="2323" max="2323" width="12.7109375" style="1" bestFit="1" customWidth="1"/>
    <col min="2324" max="2324" width="9.140625" style="1"/>
    <col min="2325" max="2325" width="9.7109375" style="1" customWidth="1"/>
    <col min="2326" max="2326" width="12.7109375" style="1" bestFit="1" customWidth="1"/>
    <col min="2327" max="2327" width="10.42578125" style="1" customWidth="1"/>
    <col min="2328" max="2328" width="10.140625" style="1" customWidth="1"/>
    <col min="2329" max="2329" width="10" style="1" customWidth="1"/>
    <col min="2330" max="2330" width="10.140625" style="1" customWidth="1"/>
    <col min="2331" max="2331" width="10" style="1" customWidth="1"/>
    <col min="2332" max="2341" width="0" style="1" hidden="1" customWidth="1"/>
    <col min="2342" max="2561" width="9.140625" style="1"/>
    <col min="2562" max="2562" width="32.28515625" style="1" customWidth="1"/>
    <col min="2563" max="2567" width="0" style="1" hidden="1" customWidth="1"/>
    <col min="2568" max="2568" width="12.7109375" style="1" customWidth="1"/>
    <col min="2569" max="2577" width="9.28515625" style="1" customWidth="1"/>
    <col min="2578" max="2578" width="11.7109375" style="1" customWidth="1"/>
    <col min="2579" max="2579" width="12.7109375" style="1" bestFit="1" customWidth="1"/>
    <col min="2580" max="2580" width="9.140625" style="1"/>
    <col min="2581" max="2581" width="9.7109375" style="1" customWidth="1"/>
    <col min="2582" max="2582" width="12.7109375" style="1" bestFit="1" customWidth="1"/>
    <col min="2583" max="2583" width="10.42578125" style="1" customWidth="1"/>
    <col min="2584" max="2584" width="10.140625" style="1" customWidth="1"/>
    <col min="2585" max="2585" width="10" style="1" customWidth="1"/>
    <col min="2586" max="2586" width="10.140625" style="1" customWidth="1"/>
    <col min="2587" max="2587" width="10" style="1" customWidth="1"/>
    <col min="2588" max="2597" width="0" style="1" hidden="1" customWidth="1"/>
    <col min="2598" max="2817" width="9.140625" style="1"/>
    <col min="2818" max="2818" width="32.28515625" style="1" customWidth="1"/>
    <col min="2819" max="2823" width="0" style="1" hidden="1" customWidth="1"/>
    <col min="2824" max="2824" width="12.7109375" style="1" customWidth="1"/>
    <col min="2825" max="2833" width="9.28515625" style="1" customWidth="1"/>
    <col min="2834" max="2834" width="11.7109375" style="1" customWidth="1"/>
    <col min="2835" max="2835" width="12.7109375" style="1" bestFit="1" customWidth="1"/>
    <col min="2836" max="2836" width="9.140625" style="1"/>
    <col min="2837" max="2837" width="9.7109375" style="1" customWidth="1"/>
    <col min="2838" max="2838" width="12.7109375" style="1" bestFit="1" customWidth="1"/>
    <col min="2839" max="2839" width="10.42578125" style="1" customWidth="1"/>
    <col min="2840" max="2840" width="10.140625" style="1" customWidth="1"/>
    <col min="2841" max="2841" width="10" style="1" customWidth="1"/>
    <col min="2842" max="2842" width="10.140625" style="1" customWidth="1"/>
    <col min="2843" max="2843" width="10" style="1" customWidth="1"/>
    <col min="2844" max="2853" width="0" style="1" hidden="1" customWidth="1"/>
    <col min="2854" max="3073" width="9.140625" style="1"/>
    <col min="3074" max="3074" width="32.28515625" style="1" customWidth="1"/>
    <col min="3075" max="3079" width="0" style="1" hidden="1" customWidth="1"/>
    <col min="3080" max="3080" width="12.7109375" style="1" customWidth="1"/>
    <col min="3081" max="3089" width="9.28515625" style="1" customWidth="1"/>
    <col min="3090" max="3090" width="11.7109375" style="1" customWidth="1"/>
    <col min="3091" max="3091" width="12.7109375" style="1" bestFit="1" customWidth="1"/>
    <col min="3092" max="3092" width="9.140625" style="1"/>
    <col min="3093" max="3093" width="9.7109375" style="1" customWidth="1"/>
    <col min="3094" max="3094" width="12.7109375" style="1" bestFit="1" customWidth="1"/>
    <col min="3095" max="3095" width="10.42578125" style="1" customWidth="1"/>
    <col min="3096" max="3096" width="10.140625" style="1" customWidth="1"/>
    <col min="3097" max="3097" width="10" style="1" customWidth="1"/>
    <col min="3098" max="3098" width="10.140625" style="1" customWidth="1"/>
    <col min="3099" max="3099" width="10" style="1" customWidth="1"/>
    <col min="3100" max="3109" width="0" style="1" hidden="1" customWidth="1"/>
    <col min="3110" max="3329" width="9.140625" style="1"/>
    <col min="3330" max="3330" width="32.28515625" style="1" customWidth="1"/>
    <col min="3331" max="3335" width="0" style="1" hidden="1" customWidth="1"/>
    <col min="3336" max="3336" width="12.7109375" style="1" customWidth="1"/>
    <col min="3337" max="3345" width="9.28515625" style="1" customWidth="1"/>
    <col min="3346" max="3346" width="11.7109375" style="1" customWidth="1"/>
    <col min="3347" max="3347" width="12.7109375" style="1" bestFit="1" customWidth="1"/>
    <col min="3348" max="3348" width="9.140625" style="1"/>
    <col min="3349" max="3349" width="9.7109375" style="1" customWidth="1"/>
    <col min="3350" max="3350" width="12.7109375" style="1" bestFit="1" customWidth="1"/>
    <col min="3351" max="3351" width="10.42578125" style="1" customWidth="1"/>
    <col min="3352" max="3352" width="10.140625" style="1" customWidth="1"/>
    <col min="3353" max="3353" width="10" style="1" customWidth="1"/>
    <col min="3354" max="3354" width="10.140625" style="1" customWidth="1"/>
    <col min="3355" max="3355" width="10" style="1" customWidth="1"/>
    <col min="3356" max="3365" width="0" style="1" hidden="1" customWidth="1"/>
    <col min="3366" max="3585" width="9.140625" style="1"/>
    <col min="3586" max="3586" width="32.28515625" style="1" customWidth="1"/>
    <col min="3587" max="3591" width="0" style="1" hidden="1" customWidth="1"/>
    <col min="3592" max="3592" width="12.7109375" style="1" customWidth="1"/>
    <col min="3593" max="3601" width="9.28515625" style="1" customWidth="1"/>
    <col min="3602" max="3602" width="11.7109375" style="1" customWidth="1"/>
    <col min="3603" max="3603" width="12.7109375" style="1" bestFit="1" customWidth="1"/>
    <col min="3604" max="3604" width="9.140625" style="1"/>
    <col min="3605" max="3605" width="9.7109375" style="1" customWidth="1"/>
    <col min="3606" max="3606" width="12.7109375" style="1" bestFit="1" customWidth="1"/>
    <col min="3607" max="3607" width="10.42578125" style="1" customWidth="1"/>
    <col min="3608" max="3608" width="10.140625" style="1" customWidth="1"/>
    <col min="3609" max="3609" width="10" style="1" customWidth="1"/>
    <col min="3610" max="3610" width="10.140625" style="1" customWidth="1"/>
    <col min="3611" max="3611" width="10" style="1" customWidth="1"/>
    <col min="3612" max="3621" width="0" style="1" hidden="1" customWidth="1"/>
    <col min="3622" max="3841" width="9.140625" style="1"/>
    <col min="3842" max="3842" width="32.28515625" style="1" customWidth="1"/>
    <col min="3843" max="3847" width="0" style="1" hidden="1" customWidth="1"/>
    <col min="3848" max="3848" width="12.7109375" style="1" customWidth="1"/>
    <col min="3849" max="3857" width="9.28515625" style="1" customWidth="1"/>
    <col min="3858" max="3858" width="11.7109375" style="1" customWidth="1"/>
    <col min="3859" max="3859" width="12.7109375" style="1" bestFit="1" customWidth="1"/>
    <col min="3860" max="3860" width="9.140625" style="1"/>
    <col min="3861" max="3861" width="9.7109375" style="1" customWidth="1"/>
    <col min="3862" max="3862" width="12.7109375" style="1" bestFit="1" customWidth="1"/>
    <col min="3863" max="3863" width="10.42578125" style="1" customWidth="1"/>
    <col min="3864" max="3864" width="10.140625" style="1" customWidth="1"/>
    <col min="3865" max="3865" width="10" style="1" customWidth="1"/>
    <col min="3866" max="3866" width="10.140625" style="1" customWidth="1"/>
    <col min="3867" max="3867" width="10" style="1" customWidth="1"/>
    <col min="3868" max="3877" width="0" style="1" hidden="1" customWidth="1"/>
    <col min="3878" max="4097" width="9.140625" style="1"/>
    <col min="4098" max="4098" width="32.28515625" style="1" customWidth="1"/>
    <col min="4099" max="4103" width="0" style="1" hidden="1" customWidth="1"/>
    <col min="4104" max="4104" width="12.7109375" style="1" customWidth="1"/>
    <col min="4105" max="4113" width="9.28515625" style="1" customWidth="1"/>
    <col min="4114" max="4114" width="11.7109375" style="1" customWidth="1"/>
    <col min="4115" max="4115" width="12.7109375" style="1" bestFit="1" customWidth="1"/>
    <col min="4116" max="4116" width="9.140625" style="1"/>
    <col min="4117" max="4117" width="9.7109375" style="1" customWidth="1"/>
    <col min="4118" max="4118" width="12.7109375" style="1" bestFit="1" customWidth="1"/>
    <col min="4119" max="4119" width="10.42578125" style="1" customWidth="1"/>
    <col min="4120" max="4120" width="10.140625" style="1" customWidth="1"/>
    <col min="4121" max="4121" width="10" style="1" customWidth="1"/>
    <col min="4122" max="4122" width="10.140625" style="1" customWidth="1"/>
    <col min="4123" max="4123" width="10" style="1" customWidth="1"/>
    <col min="4124" max="4133" width="0" style="1" hidden="1" customWidth="1"/>
    <col min="4134" max="4353" width="9.140625" style="1"/>
    <col min="4354" max="4354" width="32.28515625" style="1" customWidth="1"/>
    <col min="4355" max="4359" width="0" style="1" hidden="1" customWidth="1"/>
    <col min="4360" max="4360" width="12.7109375" style="1" customWidth="1"/>
    <col min="4361" max="4369" width="9.28515625" style="1" customWidth="1"/>
    <col min="4370" max="4370" width="11.7109375" style="1" customWidth="1"/>
    <col min="4371" max="4371" width="12.7109375" style="1" bestFit="1" customWidth="1"/>
    <col min="4372" max="4372" width="9.140625" style="1"/>
    <col min="4373" max="4373" width="9.7109375" style="1" customWidth="1"/>
    <col min="4374" max="4374" width="12.7109375" style="1" bestFit="1" customWidth="1"/>
    <col min="4375" max="4375" width="10.42578125" style="1" customWidth="1"/>
    <col min="4376" max="4376" width="10.140625" style="1" customWidth="1"/>
    <col min="4377" max="4377" width="10" style="1" customWidth="1"/>
    <col min="4378" max="4378" width="10.140625" style="1" customWidth="1"/>
    <col min="4379" max="4379" width="10" style="1" customWidth="1"/>
    <col min="4380" max="4389" width="0" style="1" hidden="1" customWidth="1"/>
    <col min="4390" max="4609" width="9.140625" style="1"/>
    <col min="4610" max="4610" width="32.28515625" style="1" customWidth="1"/>
    <col min="4611" max="4615" width="0" style="1" hidden="1" customWidth="1"/>
    <col min="4616" max="4616" width="12.7109375" style="1" customWidth="1"/>
    <col min="4617" max="4625" width="9.28515625" style="1" customWidth="1"/>
    <col min="4626" max="4626" width="11.7109375" style="1" customWidth="1"/>
    <col min="4627" max="4627" width="12.7109375" style="1" bestFit="1" customWidth="1"/>
    <col min="4628" max="4628" width="9.140625" style="1"/>
    <col min="4629" max="4629" width="9.7109375" style="1" customWidth="1"/>
    <col min="4630" max="4630" width="12.7109375" style="1" bestFit="1" customWidth="1"/>
    <col min="4631" max="4631" width="10.42578125" style="1" customWidth="1"/>
    <col min="4632" max="4632" width="10.140625" style="1" customWidth="1"/>
    <col min="4633" max="4633" width="10" style="1" customWidth="1"/>
    <col min="4634" max="4634" width="10.140625" style="1" customWidth="1"/>
    <col min="4635" max="4635" width="10" style="1" customWidth="1"/>
    <col min="4636" max="4645" width="0" style="1" hidden="1" customWidth="1"/>
    <col min="4646" max="4865" width="9.140625" style="1"/>
    <col min="4866" max="4866" width="32.28515625" style="1" customWidth="1"/>
    <col min="4867" max="4871" width="0" style="1" hidden="1" customWidth="1"/>
    <col min="4872" max="4872" width="12.7109375" style="1" customWidth="1"/>
    <col min="4873" max="4881" width="9.28515625" style="1" customWidth="1"/>
    <col min="4882" max="4882" width="11.7109375" style="1" customWidth="1"/>
    <col min="4883" max="4883" width="12.7109375" style="1" bestFit="1" customWidth="1"/>
    <col min="4884" max="4884" width="9.140625" style="1"/>
    <col min="4885" max="4885" width="9.7109375" style="1" customWidth="1"/>
    <col min="4886" max="4886" width="12.7109375" style="1" bestFit="1" customWidth="1"/>
    <col min="4887" max="4887" width="10.42578125" style="1" customWidth="1"/>
    <col min="4888" max="4888" width="10.140625" style="1" customWidth="1"/>
    <col min="4889" max="4889" width="10" style="1" customWidth="1"/>
    <col min="4890" max="4890" width="10.140625" style="1" customWidth="1"/>
    <col min="4891" max="4891" width="10" style="1" customWidth="1"/>
    <col min="4892" max="4901" width="0" style="1" hidden="1" customWidth="1"/>
    <col min="4902" max="5121" width="9.140625" style="1"/>
    <col min="5122" max="5122" width="32.28515625" style="1" customWidth="1"/>
    <col min="5123" max="5127" width="0" style="1" hidden="1" customWidth="1"/>
    <col min="5128" max="5128" width="12.7109375" style="1" customWidth="1"/>
    <col min="5129" max="5137" width="9.28515625" style="1" customWidth="1"/>
    <col min="5138" max="5138" width="11.7109375" style="1" customWidth="1"/>
    <col min="5139" max="5139" width="12.7109375" style="1" bestFit="1" customWidth="1"/>
    <col min="5140" max="5140" width="9.140625" style="1"/>
    <col min="5141" max="5141" width="9.7109375" style="1" customWidth="1"/>
    <col min="5142" max="5142" width="12.7109375" style="1" bestFit="1" customWidth="1"/>
    <col min="5143" max="5143" width="10.42578125" style="1" customWidth="1"/>
    <col min="5144" max="5144" width="10.140625" style="1" customWidth="1"/>
    <col min="5145" max="5145" width="10" style="1" customWidth="1"/>
    <col min="5146" max="5146" width="10.140625" style="1" customWidth="1"/>
    <col min="5147" max="5147" width="10" style="1" customWidth="1"/>
    <col min="5148" max="5157" width="0" style="1" hidden="1" customWidth="1"/>
    <col min="5158" max="5377" width="9.140625" style="1"/>
    <col min="5378" max="5378" width="32.28515625" style="1" customWidth="1"/>
    <col min="5379" max="5383" width="0" style="1" hidden="1" customWidth="1"/>
    <col min="5384" max="5384" width="12.7109375" style="1" customWidth="1"/>
    <col min="5385" max="5393" width="9.28515625" style="1" customWidth="1"/>
    <col min="5394" max="5394" width="11.7109375" style="1" customWidth="1"/>
    <col min="5395" max="5395" width="12.7109375" style="1" bestFit="1" customWidth="1"/>
    <col min="5396" max="5396" width="9.140625" style="1"/>
    <col min="5397" max="5397" width="9.7109375" style="1" customWidth="1"/>
    <col min="5398" max="5398" width="12.7109375" style="1" bestFit="1" customWidth="1"/>
    <col min="5399" max="5399" width="10.42578125" style="1" customWidth="1"/>
    <col min="5400" max="5400" width="10.140625" style="1" customWidth="1"/>
    <col min="5401" max="5401" width="10" style="1" customWidth="1"/>
    <col min="5402" max="5402" width="10.140625" style="1" customWidth="1"/>
    <col min="5403" max="5403" width="10" style="1" customWidth="1"/>
    <col min="5404" max="5413" width="0" style="1" hidden="1" customWidth="1"/>
    <col min="5414" max="5633" width="9.140625" style="1"/>
    <col min="5634" max="5634" width="32.28515625" style="1" customWidth="1"/>
    <col min="5635" max="5639" width="0" style="1" hidden="1" customWidth="1"/>
    <col min="5640" max="5640" width="12.7109375" style="1" customWidth="1"/>
    <col min="5641" max="5649" width="9.28515625" style="1" customWidth="1"/>
    <col min="5650" max="5650" width="11.7109375" style="1" customWidth="1"/>
    <col min="5651" max="5651" width="12.7109375" style="1" bestFit="1" customWidth="1"/>
    <col min="5652" max="5652" width="9.140625" style="1"/>
    <col min="5653" max="5653" width="9.7109375" style="1" customWidth="1"/>
    <col min="5654" max="5654" width="12.7109375" style="1" bestFit="1" customWidth="1"/>
    <col min="5655" max="5655" width="10.42578125" style="1" customWidth="1"/>
    <col min="5656" max="5656" width="10.140625" style="1" customWidth="1"/>
    <col min="5657" max="5657" width="10" style="1" customWidth="1"/>
    <col min="5658" max="5658" width="10.140625" style="1" customWidth="1"/>
    <col min="5659" max="5659" width="10" style="1" customWidth="1"/>
    <col min="5660" max="5669" width="0" style="1" hidden="1" customWidth="1"/>
    <col min="5670" max="5889" width="9.140625" style="1"/>
    <col min="5890" max="5890" width="32.28515625" style="1" customWidth="1"/>
    <col min="5891" max="5895" width="0" style="1" hidden="1" customWidth="1"/>
    <col min="5896" max="5896" width="12.7109375" style="1" customWidth="1"/>
    <col min="5897" max="5905" width="9.28515625" style="1" customWidth="1"/>
    <col min="5906" max="5906" width="11.7109375" style="1" customWidth="1"/>
    <col min="5907" max="5907" width="12.7109375" style="1" bestFit="1" customWidth="1"/>
    <col min="5908" max="5908" width="9.140625" style="1"/>
    <col min="5909" max="5909" width="9.7109375" style="1" customWidth="1"/>
    <col min="5910" max="5910" width="12.7109375" style="1" bestFit="1" customWidth="1"/>
    <col min="5911" max="5911" width="10.42578125" style="1" customWidth="1"/>
    <col min="5912" max="5912" width="10.140625" style="1" customWidth="1"/>
    <col min="5913" max="5913" width="10" style="1" customWidth="1"/>
    <col min="5914" max="5914" width="10.140625" style="1" customWidth="1"/>
    <col min="5915" max="5915" width="10" style="1" customWidth="1"/>
    <col min="5916" max="5925" width="0" style="1" hidden="1" customWidth="1"/>
    <col min="5926" max="6145" width="9.140625" style="1"/>
    <col min="6146" max="6146" width="32.28515625" style="1" customWidth="1"/>
    <col min="6147" max="6151" width="0" style="1" hidden="1" customWidth="1"/>
    <col min="6152" max="6152" width="12.7109375" style="1" customWidth="1"/>
    <col min="6153" max="6161" width="9.28515625" style="1" customWidth="1"/>
    <col min="6162" max="6162" width="11.7109375" style="1" customWidth="1"/>
    <col min="6163" max="6163" width="12.7109375" style="1" bestFit="1" customWidth="1"/>
    <col min="6164" max="6164" width="9.140625" style="1"/>
    <col min="6165" max="6165" width="9.7109375" style="1" customWidth="1"/>
    <col min="6166" max="6166" width="12.7109375" style="1" bestFit="1" customWidth="1"/>
    <col min="6167" max="6167" width="10.42578125" style="1" customWidth="1"/>
    <col min="6168" max="6168" width="10.140625" style="1" customWidth="1"/>
    <col min="6169" max="6169" width="10" style="1" customWidth="1"/>
    <col min="6170" max="6170" width="10.140625" style="1" customWidth="1"/>
    <col min="6171" max="6171" width="10" style="1" customWidth="1"/>
    <col min="6172" max="6181" width="0" style="1" hidden="1" customWidth="1"/>
    <col min="6182" max="6401" width="9.140625" style="1"/>
    <col min="6402" max="6402" width="32.28515625" style="1" customWidth="1"/>
    <col min="6403" max="6407" width="0" style="1" hidden="1" customWidth="1"/>
    <col min="6408" max="6408" width="12.7109375" style="1" customWidth="1"/>
    <col min="6409" max="6417" width="9.28515625" style="1" customWidth="1"/>
    <col min="6418" max="6418" width="11.7109375" style="1" customWidth="1"/>
    <col min="6419" max="6419" width="12.7109375" style="1" bestFit="1" customWidth="1"/>
    <col min="6420" max="6420" width="9.140625" style="1"/>
    <col min="6421" max="6421" width="9.7109375" style="1" customWidth="1"/>
    <col min="6422" max="6422" width="12.7109375" style="1" bestFit="1" customWidth="1"/>
    <col min="6423" max="6423" width="10.42578125" style="1" customWidth="1"/>
    <col min="6424" max="6424" width="10.140625" style="1" customWidth="1"/>
    <col min="6425" max="6425" width="10" style="1" customWidth="1"/>
    <col min="6426" max="6426" width="10.140625" style="1" customWidth="1"/>
    <col min="6427" max="6427" width="10" style="1" customWidth="1"/>
    <col min="6428" max="6437" width="0" style="1" hidden="1" customWidth="1"/>
    <col min="6438" max="6657" width="9.140625" style="1"/>
    <col min="6658" max="6658" width="32.28515625" style="1" customWidth="1"/>
    <col min="6659" max="6663" width="0" style="1" hidden="1" customWidth="1"/>
    <col min="6664" max="6664" width="12.7109375" style="1" customWidth="1"/>
    <col min="6665" max="6673" width="9.28515625" style="1" customWidth="1"/>
    <col min="6674" max="6674" width="11.7109375" style="1" customWidth="1"/>
    <col min="6675" max="6675" width="12.7109375" style="1" bestFit="1" customWidth="1"/>
    <col min="6676" max="6676" width="9.140625" style="1"/>
    <col min="6677" max="6677" width="9.7109375" style="1" customWidth="1"/>
    <col min="6678" max="6678" width="12.7109375" style="1" bestFit="1" customWidth="1"/>
    <col min="6679" max="6679" width="10.42578125" style="1" customWidth="1"/>
    <col min="6680" max="6680" width="10.140625" style="1" customWidth="1"/>
    <col min="6681" max="6681" width="10" style="1" customWidth="1"/>
    <col min="6682" max="6682" width="10.140625" style="1" customWidth="1"/>
    <col min="6683" max="6683" width="10" style="1" customWidth="1"/>
    <col min="6684" max="6693" width="0" style="1" hidden="1" customWidth="1"/>
    <col min="6694" max="6913" width="9.140625" style="1"/>
    <col min="6914" max="6914" width="32.28515625" style="1" customWidth="1"/>
    <col min="6915" max="6919" width="0" style="1" hidden="1" customWidth="1"/>
    <col min="6920" max="6920" width="12.7109375" style="1" customWidth="1"/>
    <col min="6921" max="6929" width="9.28515625" style="1" customWidth="1"/>
    <col min="6930" max="6930" width="11.7109375" style="1" customWidth="1"/>
    <col min="6931" max="6931" width="12.7109375" style="1" bestFit="1" customWidth="1"/>
    <col min="6932" max="6932" width="9.140625" style="1"/>
    <col min="6933" max="6933" width="9.7109375" style="1" customWidth="1"/>
    <col min="6934" max="6934" width="12.7109375" style="1" bestFit="1" customWidth="1"/>
    <col min="6935" max="6935" width="10.42578125" style="1" customWidth="1"/>
    <col min="6936" max="6936" width="10.140625" style="1" customWidth="1"/>
    <col min="6937" max="6937" width="10" style="1" customWidth="1"/>
    <col min="6938" max="6938" width="10.140625" style="1" customWidth="1"/>
    <col min="6939" max="6939" width="10" style="1" customWidth="1"/>
    <col min="6940" max="6949" width="0" style="1" hidden="1" customWidth="1"/>
    <col min="6950" max="7169" width="9.140625" style="1"/>
    <col min="7170" max="7170" width="32.28515625" style="1" customWidth="1"/>
    <col min="7171" max="7175" width="0" style="1" hidden="1" customWidth="1"/>
    <col min="7176" max="7176" width="12.7109375" style="1" customWidth="1"/>
    <col min="7177" max="7185" width="9.28515625" style="1" customWidth="1"/>
    <col min="7186" max="7186" width="11.7109375" style="1" customWidth="1"/>
    <col min="7187" max="7187" width="12.7109375" style="1" bestFit="1" customWidth="1"/>
    <col min="7188" max="7188" width="9.140625" style="1"/>
    <col min="7189" max="7189" width="9.7109375" style="1" customWidth="1"/>
    <col min="7190" max="7190" width="12.7109375" style="1" bestFit="1" customWidth="1"/>
    <col min="7191" max="7191" width="10.42578125" style="1" customWidth="1"/>
    <col min="7192" max="7192" width="10.140625" style="1" customWidth="1"/>
    <col min="7193" max="7193" width="10" style="1" customWidth="1"/>
    <col min="7194" max="7194" width="10.140625" style="1" customWidth="1"/>
    <col min="7195" max="7195" width="10" style="1" customWidth="1"/>
    <col min="7196" max="7205" width="0" style="1" hidden="1" customWidth="1"/>
    <col min="7206" max="7425" width="9.140625" style="1"/>
    <col min="7426" max="7426" width="32.28515625" style="1" customWidth="1"/>
    <col min="7427" max="7431" width="0" style="1" hidden="1" customWidth="1"/>
    <col min="7432" max="7432" width="12.7109375" style="1" customWidth="1"/>
    <col min="7433" max="7441" width="9.28515625" style="1" customWidth="1"/>
    <col min="7442" max="7442" width="11.7109375" style="1" customWidth="1"/>
    <col min="7443" max="7443" width="12.7109375" style="1" bestFit="1" customWidth="1"/>
    <col min="7444" max="7444" width="9.140625" style="1"/>
    <col min="7445" max="7445" width="9.7109375" style="1" customWidth="1"/>
    <col min="7446" max="7446" width="12.7109375" style="1" bestFit="1" customWidth="1"/>
    <col min="7447" max="7447" width="10.42578125" style="1" customWidth="1"/>
    <col min="7448" max="7448" width="10.140625" style="1" customWidth="1"/>
    <col min="7449" max="7449" width="10" style="1" customWidth="1"/>
    <col min="7450" max="7450" width="10.140625" style="1" customWidth="1"/>
    <col min="7451" max="7451" width="10" style="1" customWidth="1"/>
    <col min="7452" max="7461" width="0" style="1" hidden="1" customWidth="1"/>
    <col min="7462" max="7681" width="9.140625" style="1"/>
    <col min="7682" max="7682" width="32.28515625" style="1" customWidth="1"/>
    <col min="7683" max="7687" width="0" style="1" hidden="1" customWidth="1"/>
    <col min="7688" max="7688" width="12.7109375" style="1" customWidth="1"/>
    <col min="7689" max="7697" width="9.28515625" style="1" customWidth="1"/>
    <col min="7698" max="7698" width="11.7109375" style="1" customWidth="1"/>
    <col min="7699" max="7699" width="12.7109375" style="1" bestFit="1" customWidth="1"/>
    <col min="7700" max="7700" width="9.140625" style="1"/>
    <col min="7701" max="7701" width="9.7109375" style="1" customWidth="1"/>
    <col min="7702" max="7702" width="12.7109375" style="1" bestFit="1" customWidth="1"/>
    <col min="7703" max="7703" width="10.42578125" style="1" customWidth="1"/>
    <col min="7704" max="7704" width="10.140625" style="1" customWidth="1"/>
    <col min="7705" max="7705" width="10" style="1" customWidth="1"/>
    <col min="7706" max="7706" width="10.140625" style="1" customWidth="1"/>
    <col min="7707" max="7707" width="10" style="1" customWidth="1"/>
    <col min="7708" max="7717" width="0" style="1" hidden="1" customWidth="1"/>
    <col min="7718" max="7937" width="9.140625" style="1"/>
    <col min="7938" max="7938" width="32.28515625" style="1" customWidth="1"/>
    <col min="7939" max="7943" width="0" style="1" hidden="1" customWidth="1"/>
    <col min="7944" max="7944" width="12.7109375" style="1" customWidth="1"/>
    <col min="7945" max="7953" width="9.28515625" style="1" customWidth="1"/>
    <col min="7954" max="7954" width="11.7109375" style="1" customWidth="1"/>
    <col min="7955" max="7955" width="12.7109375" style="1" bestFit="1" customWidth="1"/>
    <col min="7956" max="7956" width="9.140625" style="1"/>
    <col min="7957" max="7957" width="9.7109375" style="1" customWidth="1"/>
    <col min="7958" max="7958" width="12.7109375" style="1" bestFit="1" customWidth="1"/>
    <col min="7959" max="7959" width="10.42578125" style="1" customWidth="1"/>
    <col min="7960" max="7960" width="10.140625" style="1" customWidth="1"/>
    <col min="7961" max="7961" width="10" style="1" customWidth="1"/>
    <col min="7962" max="7962" width="10.140625" style="1" customWidth="1"/>
    <col min="7963" max="7963" width="10" style="1" customWidth="1"/>
    <col min="7964" max="7973" width="0" style="1" hidden="1" customWidth="1"/>
    <col min="7974" max="8193" width="9.140625" style="1"/>
    <col min="8194" max="8194" width="32.28515625" style="1" customWidth="1"/>
    <col min="8195" max="8199" width="0" style="1" hidden="1" customWidth="1"/>
    <col min="8200" max="8200" width="12.7109375" style="1" customWidth="1"/>
    <col min="8201" max="8209" width="9.28515625" style="1" customWidth="1"/>
    <col min="8210" max="8210" width="11.7109375" style="1" customWidth="1"/>
    <col min="8211" max="8211" width="12.7109375" style="1" bestFit="1" customWidth="1"/>
    <col min="8212" max="8212" width="9.140625" style="1"/>
    <col min="8213" max="8213" width="9.7109375" style="1" customWidth="1"/>
    <col min="8214" max="8214" width="12.7109375" style="1" bestFit="1" customWidth="1"/>
    <col min="8215" max="8215" width="10.42578125" style="1" customWidth="1"/>
    <col min="8216" max="8216" width="10.140625" style="1" customWidth="1"/>
    <col min="8217" max="8217" width="10" style="1" customWidth="1"/>
    <col min="8218" max="8218" width="10.140625" style="1" customWidth="1"/>
    <col min="8219" max="8219" width="10" style="1" customWidth="1"/>
    <col min="8220" max="8229" width="0" style="1" hidden="1" customWidth="1"/>
    <col min="8230" max="8449" width="9.140625" style="1"/>
    <col min="8450" max="8450" width="32.28515625" style="1" customWidth="1"/>
    <col min="8451" max="8455" width="0" style="1" hidden="1" customWidth="1"/>
    <col min="8456" max="8456" width="12.7109375" style="1" customWidth="1"/>
    <col min="8457" max="8465" width="9.28515625" style="1" customWidth="1"/>
    <col min="8466" max="8466" width="11.7109375" style="1" customWidth="1"/>
    <col min="8467" max="8467" width="12.7109375" style="1" bestFit="1" customWidth="1"/>
    <col min="8468" max="8468" width="9.140625" style="1"/>
    <col min="8469" max="8469" width="9.7109375" style="1" customWidth="1"/>
    <col min="8470" max="8470" width="12.7109375" style="1" bestFit="1" customWidth="1"/>
    <col min="8471" max="8471" width="10.42578125" style="1" customWidth="1"/>
    <col min="8472" max="8472" width="10.140625" style="1" customWidth="1"/>
    <col min="8473" max="8473" width="10" style="1" customWidth="1"/>
    <col min="8474" max="8474" width="10.140625" style="1" customWidth="1"/>
    <col min="8475" max="8475" width="10" style="1" customWidth="1"/>
    <col min="8476" max="8485" width="0" style="1" hidden="1" customWidth="1"/>
    <col min="8486" max="8705" width="9.140625" style="1"/>
    <col min="8706" max="8706" width="32.28515625" style="1" customWidth="1"/>
    <col min="8707" max="8711" width="0" style="1" hidden="1" customWidth="1"/>
    <col min="8712" max="8712" width="12.7109375" style="1" customWidth="1"/>
    <col min="8713" max="8721" width="9.28515625" style="1" customWidth="1"/>
    <col min="8722" max="8722" width="11.7109375" style="1" customWidth="1"/>
    <col min="8723" max="8723" width="12.7109375" style="1" bestFit="1" customWidth="1"/>
    <col min="8724" max="8724" width="9.140625" style="1"/>
    <col min="8725" max="8725" width="9.7109375" style="1" customWidth="1"/>
    <col min="8726" max="8726" width="12.7109375" style="1" bestFit="1" customWidth="1"/>
    <col min="8727" max="8727" width="10.42578125" style="1" customWidth="1"/>
    <col min="8728" max="8728" width="10.140625" style="1" customWidth="1"/>
    <col min="8729" max="8729" width="10" style="1" customWidth="1"/>
    <col min="8730" max="8730" width="10.140625" style="1" customWidth="1"/>
    <col min="8731" max="8731" width="10" style="1" customWidth="1"/>
    <col min="8732" max="8741" width="0" style="1" hidden="1" customWidth="1"/>
    <col min="8742" max="8961" width="9.140625" style="1"/>
    <col min="8962" max="8962" width="32.28515625" style="1" customWidth="1"/>
    <col min="8963" max="8967" width="0" style="1" hidden="1" customWidth="1"/>
    <col min="8968" max="8968" width="12.7109375" style="1" customWidth="1"/>
    <col min="8969" max="8977" width="9.28515625" style="1" customWidth="1"/>
    <col min="8978" max="8978" width="11.7109375" style="1" customWidth="1"/>
    <col min="8979" max="8979" width="12.7109375" style="1" bestFit="1" customWidth="1"/>
    <col min="8980" max="8980" width="9.140625" style="1"/>
    <col min="8981" max="8981" width="9.7109375" style="1" customWidth="1"/>
    <col min="8982" max="8982" width="12.7109375" style="1" bestFit="1" customWidth="1"/>
    <col min="8983" max="8983" width="10.42578125" style="1" customWidth="1"/>
    <col min="8984" max="8984" width="10.140625" style="1" customWidth="1"/>
    <col min="8985" max="8985" width="10" style="1" customWidth="1"/>
    <col min="8986" max="8986" width="10.140625" style="1" customWidth="1"/>
    <col min="8987" max="8987" width="10" style="1" customWidth="1"/>
    <col min="8988" max="8997" width="0" style="1" hidden="1" customWidth="1"/>
    <col min="8998" max="9217" width="9.140625" style="1"/>
    <col min="9218" max="9218" width="32.28515625" style="1" customWidth="1"/>
    <col min="9219" max="9223" width="0" style="1" hidden="1" customWidth="1"/>
    <col min="9224" max="9224" width="12.7109375" style="1" customWidth="1"/>
    <col min="9225" max="9233" width="9.28515625" style="1" customWidth="1"/>
    <col min="9234" max="9234" width="11.7109375" style="1" customWidth="1"/>
    <col min="9235" max="9235" width="12.7109375" style="1" bestFit="1" customWidth="1"/>
    <col min="9236" max="9236" width="9.140625" style="1"/>
    <col min="9237" max="9237" width="9.7109375" style="1" customWidth="1"/>
    <col min="9238" max="9238" width="12.7109375" style="1" bestFit="1" customWidth="1"/>
    <col min="9239" max="9239" width="10.42578125" style="1" customWidth="1"/>
    <col min="9240" max="9240" width="10.140625" style="1" customWidth="1"/>
    <col min="9241" max="9241" width="10" style="1" customWidth="1"/>
    <col min="9242" max="9242" width="10.140625" style="1" customWidth="1"/>
    <col min="9243" max="9243" width="10" style="1" customWidth="1"/>
    <col min="9244" max="9253" width="0" style="1" hidden="1" customWidth="1"/>
    <col min="9254" max="9473" width="9.140625" style="1"/>
    <col min="9474" max="9474" width="32.28515625" style="1" customWidth="1"/>
    <col min="9475" max="9479" width="0" style="1" hidden="1" customWidth="1"/>
    <col min="9480" max="9480" width="12.7109375" style="1" customWidth="1"/>
    <col min="9481" max="9489" width="9.28515625" style="1" customWidth="1"/>
    <col min="9490" max="9490" width="11.7109375" style="1" customWidth="1"/>
    <col min="9491" max="9491" width="12.7109375" style="1" bestFit="1" customWidth="1"/>
    <col min="9492" max="9492" width="9.140625" style="1"/>
    <col min="9493" max="9493" width="9.7109375" style="1" customWidth="1"/>
    <col min="9494" max="9494" width="12.7109375" style="1" bestFit="1" customWidth="1"/>
    <col min="9495" max="9495" width="10.42578125" style="1" customWidth="1"/>
    <col min="9496" max="9496" width="10.140625" style="1" customWidth="1"/>
    <col min="9497" max="9497" width="10" style="1" customWidth="1"/>
    <col min="9498" max="9498" width="10.140625" style="1" customWidth="1"/>
    <col min="9499" max="9499" width="10" style="1" customWidth="1"/>
    <col min="9500" max="9509" width="0" style="1" hidden="1" customWidth="1"/>
    <col min="9510" max="9729" width="9.140625" style="1"/>
    <col min="9730" max="9730" width="32.28515625" style="1" customWidth="1"/>
    <col min="9731" max="9735" width="0" style="1" hidden="1" customWidth="1"/>
    <col min="9736" max="9736" width="12.7109375" style="1" customWidth="1"/>
    <col min="9737" max="9745" width="9.28515625" style="1" customWidth="1"/>
    <col min="9746" max="9746" width="11.7109375" style="1" customWidth="1"/>
    <col min="9747" max="9747" width="12.7109375" style="1" bestFit="1" customWidth="1"/>
    <col min="9748" max="9748" width="9.140625" style="1"/>
    <col min="9749" max="9749" width="9.7109375" style="1" customWidth="1"/>
    <col min="9750" max="9750" width="12.7109375" style="1" bestFit="1" customWidth="1"/>
    <col min="9751" max="9751" width="10.42578125" style="1" customWidth="1"/>
    <col min="9752" max="9752" width="10.140625" style="1" customWidth="1"/>
    <col min="9753" max="9753" width="10" style="1" customWidth="1"/>
    <col min="9754" max="9754" width="10.140625" style="1" customWidth="1"/>
    <col min="9755" max="9755" width="10" style="1" customWidth="1"/>
    <col min="9756" max="9765" width="0" style="1" hidden="1" customWidth="1"/>
    <col min="9766" max="9985" width="9.140625" style="1"/>
    <col min="9986" max="9986" width="32.28515625" style="1" customWidth="1"/>
    <col min="9987" max="9991" width="0" style="1" hidden="1" customWidth="1"/>
    <col min="9992" max="9992" width="12.7109375" style="1" customWidth="1"/>
    <col min="9993" max="10001" width="9.28515625" style="1" customWidth="1"/>
    <col min="10002" max="10002" width="11.7109375" style="1" customWidth="1"/>
    <col min="10003" max="10003" width="12.7109375" style="1" bestFit="1" customWidth="1"/>
    <col min="10004" max="10004" width="9.140625" style="1"/>
    <col min="10005" max="10005" width="9.7109375" style="1" customWidth="1"/>
    <col min="10006" max="10006" width="12.7109375" style="1" bestFit="1" customWidth="1"/>
    <col min="10007" max="10007" width="10.42578125" style="1" customWidth="1"/>
    <col min="10008" max="10008" width="10.140625" style="1" customWidth="1"/>
    <col min="10009" max="10009" width="10" style="1" customWidth="1"/>
    <col min="10010" max="10010" width="10.140625" style="1" customWidth="1"/>
    <col min="10011" max="10011" width="10" style="1" customWidth="1"/>
    <col min="10012" max="10021" width="0" style="1" hidden="1" customWidth="1"/>
    <col min="10022" max="10241" width="9.140625" style="1"/>
    <col min="10242" max="10242" width="32.28515625" style="1" customWidth="1"/>
    <col min="10243" max="10247" width="0" style="1" hidden="1" customWidth="1"/>
    <col min="10248" max="10248" width="12.7109375" style="1" customWidth="1"/>
    <col min="10249" max="10257" width="9.28515625" style="1" customWidth="1"/>
    <col min="10258" max="10258" width="11.7109375" style="1" customWidth="1"/>
    <col min="10259" max="10259" width="12.7109375" style="1" bestFit="1" customWidth="1"/>
    <col min="10260" max="10260" width="9.140625" style="1"/>
    <col min="10261" max="10261" width="9.7109375" style="1" customWidth="1"/>
    <col min="10262" max="10262" width="12.7109375" style="1" bestFit="1" customWidth="1"/>
    <col min="10263" max="10263" width="10.42578125" style="1" customWidth="1"/>
    <col min="10264" max="10264" width="10.140625" style="1" customWidth="1"/>
    <col min="10265" max="10265" width="10" style="1" customWidth="1"/>
    <col min="10266" max="10266" width="10.140625" style="1" customWidth="1"/>
    <col min="10267" max="10267" width="10" style="1" customWidth="1"/>
    <col min="10268" max="10277" width="0" style="1" hidden="1" customWidth="1"/>
    <col min="10278" max="10497" width="9.140625" style="1"/>
    <col min="10498" max="10498" width="32.28515625" style="1" customWidth="1"/>
    <col min="10499" max="10503" width="0" style="1" hidden="1" customWidth="1"/>
    <col min="10504" max="10504" width="12.7109375" style="1" customWidth="1"/>
    <col min="10505" max="10513" width="9.28515625" style="1" customWidth="1"/>
    <col min="10514" max="10514" width="11.7109375" style="1" customWidth="1"/>
    <col min="10515" max="10515" width="12.7109375" style="1" bestFit="1" customWidth="1"/>
    <col min="10516" max="10516" width="9.140625" style="1"/>
    <col min="10517" max="10517" width="9.7109375" style="1" customWidth="1"/>
    <col min="10518" max="10518" width="12.7109375" style="1" bestFit="1" customWidth="1"/>
    <col min="10519" max="10519" width="10.42578125" style="1" customWidth="1"/>
    <col min="10520" max="10520" width="10.140625" style="1" customWidth="1"/>
    <col min="10521" max="10521" width="10" style="1" customWidth="1"/>
    <col min="10522" max="10522" width="10.140625" style="1" customWidth="1"/>
    <col min="10523" max="10523" width="10" style="1" customWidth="1"/>
    <col min="10524" max="10533" width="0" style="1" hidden="1" customWidth="1"/>
    <col min="10534" max="10753" width="9.140625" style="1"/>
    <col min="10754" max="10754" width="32.28515625" style="1" customWidth="1"/>
    <col min="10755" max="10759" width="0" style="1" hidden="1" customWidth="1"/>
    <col min="10760" max="10760" width="12.7109375" style="1" customWidth="1"/>
    <col min="10761" max="10769" width="9.28515625" style="1" customWidth="1"/>
    <col min="10770" max="10770" width="11.7109375" style="1" customWidth="1"/>
    <col min="10771" max="10771" width="12.7109375" style="1" bestFit="1" customWidth="1"/>
    <col min="10772" max="10772" width="9.140625" style="1"/>
    <col min="10773" max="10773" width="9.7109375" style="1" customWidth="1"/>
    <col min="10774" max="10774" width="12.7109375" style="1" bestFit="1" customWidth="1"/>
    <col min="10775" max="10775" width="10.42578125" style="1" customWidth="1"/>
    <col min="10776" max="10776" width="10.140625" style="1" customWidth="1"/>
    <col min="10777" max="10777" width="10" style="1" customWidth="1"/>
    <col min="10778" max="10778" width="10.140625" style="1" customWidth="1"/>
    <col min="10779" max="10779" width="10" style="1" customWidth="1"/>
    <col min="10780" max="10789" width="0" style="1" hidden="1" customWidth="1"/>
    <col min="10790" max="11009" width="9.140625" style="1"/>
    <col min="11010" max="11010" width="32.28515625" style="1" customWidth="1"/>
    <col min="11011" max="11015" width="0" style="1" hidden="1" customWidth="1"/>
    <col min="11016" max="11016" width="12.7109375" style="1" customWidth="1"/>
    <col min="11017" max="11025" width="9.28515625" style="1" customWidth="1"/>
    <col min="11026" max="11026" width="11.7109375" style="1" customWidth="1"/>
    <col min="11027" max="11027" width="12.7109375" style="1" bestFit="1" customWidth="1"/>
    <col min="11028" max="11028" width="9.140625" style="1"/>
    <col min="11029" max="11029" width="9.7109375" style="1" customWidth="1"/>
    <col min="11030" max="11030" width="12.7109375" style="1" bestFit="1" customWidth="1"/>
    <col min="11031" max="11031" width="10.42578125" style="1" customWidth="1"/>
    <col min="11032" max="11032" width="10.140625" style="1" customWidth="1"/>
    <col min="11033" max="11033" width="10" style="1" customWidth="1"/>
    <col min="11034" max="11034" width="10.140625" style="1" customWidth="1"/>
    <col min="11035" max="11035" width="10" style="1" customWidth="1"/>
    <col min="11036" max="11045" width="0" style="1" hidden="1" customWidth="1"/>
    <col min="11046" max="11265" width="9.140625" style="1"/>
    <col min="11266" max="11266" width="32.28515625" style="1" customWidth="1"/>
    <col min="11267" max="11271" width="0" style="1" hidden="1" customWidth="1"/>
    <col min="11272" max="11272" width="12.7109375" style="1" customWidth="1"/>
    <col min="11273" max="11281" width="9.28515625" style="1" customWidth="1"/>
    <col min="11282" max="11282" width="11.7109375" style="1" customWidth="1"/>
    <col min="11283" max="11283" width="12.7109375" style="1" bestFit="1" customWidth="1"/>
    <col min="11284" max="11284" width="9.140625" style="1"/>
    <col min="11285" max="11285" width="9.7109375" style="1" customWidth="1"/>
    <col min="11286" max="11286" width="12.7109375" style="1" bestFit="1" customWidth="1"/>
    <col min="11287" max="11287" width="10.42578125" style="1" customWidth="1"/>
    <col min="11288" max="11288" width="10.140625" style="1" customWidth="1"/>
    <col min="11289" max="11289" width="10" style="1" customWidth="1"/>
    <col min="11290" max="11290" width="10.140625" style="1" customWidth="1"/>
    <col min="11291" max="11291" width="10" style="1" customWidth="1"/>
    <col min="11292" max="11301" width="0" style="1" hidden="1" customWidth="1"/>
    <col min="11302" max="11521" width="9.140625" style="1"/>
    <col min="11522" max="11522" width="32.28515625" style="1" customWidth="1"/>
    <col min="11523" max="11527" width="0" style="1" hidden="1" customWidth="1"/>
    <col min="11528" max="11528" width="12.7109375" style="1" customWidth="1"/>
    <col min="11529" max="11537" width="9.28515625" style="1" customWidth="1"/>
    <col min="11538" max="11538" width="11.7109375" style="1" customWidth="1"/>
    <col min="11539" max="11539" width="12.7109375" style="1" bestFit="1" customWidth="1"/>
    <col min="11540" max="11540" width="9.140625" style="1"/>
    <col min="11541" max="11541" width="9.7109375" style="1" customWidth="1"/>
    <col min="11542" max="11542" width="12.7109375" style="1" bestFit="1" customWidth="1"/>
    <col min="11543" max="11543" width="10.42578125" style="1" customWidth="1"/>
    <col min="11544" max="11544" width="10.140625" style="1" customWidth="1"/>
    <col min="11545" max="11545" width="10" style="1" customWidth="1"/>
    <col min="11546" max="11546" width="10.140625" style="1" customWidth="1"/>
    <col min="11547" max="11547" width="10" style="1" customWidth="1"/>
    <col min="11548" max="11557" width="0" style="1" hidden="1" customWidth="1"/>
    <col min="11558" max="11777" width="9.140625" style="1"/>
    <col min="11778" max="11778" width="32.28515625" style="1" customWidth="1"/>
    <col min="11779" max="11783" width="0" style="1" hidden="1" customWidth="1"/>
    <col min="11784" max="11784" width="12.7109375" style="1" customWidth="1"/>
    <col min="11785" max="11793" width="9.28515625" style="1" customWidth="1"/>
    <col min="11794" max="11794" width="11.7109375" style="1" customWidth="1"/>
    <col min="11795" max="11795" width="12.7109375" style="1" bestFit="1" customWidth="1"/>
    <col min="11796" max="11796" width="9.140625" style="1"/>
    <col min="11797" max="11797" width="9.7109375" style="1" customWidth="1"/>
    <col min="11798" max="11798" width="12.7109375" style="1" bestFit="1" customWidth="1"/>
    <col min="11799" max="11799" width="10.42578125" style="1" customWidth="1"/>
    <col min="11800" max="11800" width="10.140625" style="1" customWidth="1"/>
    <col min="11801" max="11801" width="10" style="1" customWidth="1"/>
    <col min="11802" max="11802" width="10.140625" style="1" customWidth="1"/>
    <col min="11803" max="11803" width="10" style="1" customWidth="1"/>
    <col min="11804" max="11813" width="0" style="1" hidden="1" customWidth="1"/>
    <col min="11814" max="12033" width="9.140625" style="1"/>
    <col min="12034" max="12034" width="32.28515625" style="1" customWidth="1"/>
    <col min="12035" max="12039" width="0" style="1" hidden="1" customWidth="1"/>
    <col min="12040" max="12040" width="12.7109375" style="1" customWidth="1"/>
    <col min="12041" max="12049" width="9.28515625" style="1" customWidth="1"/>
    <col min="12050" max="12050" width="11.7109375" style="1" customWidth="1"/>
    <col min="12051" max="12051" width="12.7109375" style="1" bestFit="1" customWidth="1"/>
    <col min="12052" max="12052" width="9.140625" style="1"/>
    <col min="12053" max="12053" width="9.7109375" style="1" customWidth="1"/>
    <col min="12054" max="12054" width="12.7109375" style="1" bestFit="1" customWidth="1"/>
    <col min="12055" max="12055" width="10.42578125" style="1" customWidth="1"/>
    <col min="12056" max="12056" width="10.140625" style="1" customWidth="1"/>
    <col min="12057" max="12057" width="10" style="1" customWidth="1"/>
    <col min="12058" max="12058" width="10.140625" style="1" customWidth="1"/>
    <col min="12059" max="12059" width="10" style="1" customWidth="1"/>
    <col min="12060" max="12069" width="0" style="1" hidden="1" customWidth="1"/>
    <col min="12070" max="12289" width="9.140625" style="1"/>
    <col min="12290" max="12290" width="32.28515625" style="1" customWidth="1"/>
    <col min="12291" max="12295" width="0" style="1" hidden="1" customWidth="1"/>
    <col min="12296" max="12296" width="12.7109375" style="1" customWidth="1"/>
    <col min="12297" max="12305" width="9.28515625" style="1" customWidth="1"/>
    <col min="12306" max="12306" width="11.7109375" style="1" customWidth="1"/>
    <col min="12307" max="12307" width="12.7109375" style="1" bestFit="1" customWidth="1"/>
    <col min="12308" max="12308" width="9.140625" style="1"/>
    <col min="12309" max="12309" width="9.7109375" style="1" customWidth="1"/>
    <col min="12310" max="12310" width="12.7109375" style="1" bestFit="1" customWidth="1"/>
    <col min="12311" max="12311" width="10.42578125" style="1" customWidth="1"/>
    <col min="12312" max="12312" width="10.140625" style="1" customWidth="1"/>
    <col min="12313" max="12313" width="10" style="1" customWidth="1"/>
    <col min="12314" max="12314" width="10.140625" style="1" customWidth="1"/>
    <col min="12315" max="12315" width="10" style="1" customWidth="1"/>
    <col min="12316" max="12325" width="0" style="1" hidden="1" customWidth="1"/>
    <col min="12326" max="12545" width="9.140625" style="1"/>
    <col min="12546" max="12546" width="32.28515625" style="1" customWidth="1"/>
    <col min="12547" max="12551" width="0" style="1" hidden="1" customWidth="1"/>
    <col min="12552" max="12552" width="12.7109375" style="1" customWidth="1"/>
    <col min="12553" max="12561" width="9.28515625" style="1" customWidth="1"/>
    <col min="12562" max="12562" width="11.7109375" style="1" customWidth="1"/>
    <col min="12563" max="12563" width="12.7109375" style="1" bestFit="1" customWidth="1"/>
    <col min="12564" max="12564" width="9.140625" style="1"/>
    <col min="12565" max="12565" width="9.7109375" style="1" customWidth="1"/>
    <col min="12566" max="12566" width="12.7109375" style="1" bestFit="1" customWidth="1"/>
    <col min="12567" max="12567" width="10.42578125" style="1" customWidth="1"/>
    <col min="12568" max="12568" width="10.140625" style="1" customWidth="1"/>
    <col min="12569" max="12569" width="10" style="1" customWidth="1"/>
    <col min="12570" max="12570" width="10.140625" style="1" customWidth="1"/>
    <col min="12571" max="12571" width="10" style="1" customWidth="1"/>
    <col min="12572" max="12581" width="0" style="1" hidden="1" customWidth="1"/>
    <col min="12582" max="12801" width="9.140625" style="1"/>
    <col min="12802" max="12802" width="32.28515625" style="1" customWidth="1"/>
    <col min="12803" max="12807" width="0" style="1" hidden="1" customWidth="1"/>
    <col min="12808" max="12808" width="12.7109375" style="1" customWidth="1"/>
    <col min="12809" max="12817" width="9.28515625" style="1" customWidth="1"/>
    <col min="12818" max="12818" width="11.7109375" style="1" customWidth="1"/>
    <col min="12819" max="12819" width="12.7109375" style="1" bestFit="1" customWidth="1"/>
    <col min="12820" max="12820" width="9.140625" style="1"/>
    <col min="12821" max="12821" width="9.7109375" style="1" customWidth="1"/>
    <col min="12822" max="12822" width="12.7109375" style="1" bestFit="1" customWidth="1"/>
    <col min="12823" max="12823" width="10.42578125" style="1" customWidth="1"/>
    <col min="12824" max="12824" width="10.140625" style="1" customWidth="1"/>
    <col min="12825" max="12825" width="10" style="1" customWidth="1"/>
    <col min="12826" max="12826" width="10.140625" style="1" customWidth="1"/>
    <col min="12827" max="12827" width="10" style="1" customWidth="1"/>
    <col min="12828" max="12837" width="0" style="1" hidden="1" customWidth="1"/>
    <col min="12838" max="13057" width="9.140625" style="1"/>
    <col min="13058" max="13058" width="32.28515625" style="1" customWidth="1"/>
    <col min="13059" max="13063" width="0" style="1" hidden="1" customWidth="1"/>
    <col min="13064" max="13064" width="12.7109375" style="1" customWidth="1"/>
    <col min="13065" max="13073" width="9.28515625" style="1" customWidth="1"/>
    <col min="13074" max="13074" width="11.7109375" style="1" customWidth="1"/>
    <col min="13075" max="13075" width="12.7109375" style="1" bestFit="1" customWidth="1"/>
    <col min="13076" max="13076" width="9.140625" style="1"/>
    <col min="13077" max="13077" width="9.7109375" style="1" customWidth="1"/>
    <col min="13078" max="13078" width="12.7109375" style="1" bestFit="1" customWidth="1"/>
    <col min="13079" max="13079" width="10.42578125" style="1" customWidth="1"/>
    <col min="13080" max="13080" width="10.140625" style="1" customWidth="1"/>
    <col min="13081" max="13081" width="10" style="1" customWidth="1"/>
    <col min="13082" max="13082" width="10.140625" style="1" customWidth="1"/>
    <col min="13083" max="13083" width="10" style="1" customWidth="1"/>
    <col min="13084" max="13093" width="0" style="1" hidden="1" customWidth="1"/>
    <col min="13094" max="13313" width="9.140625" style="1"/>
    <col min="13314" max="13314" width="32.28515625" style="1" customWidth="1"/>
    <col min="13315" max="13319" width="0" style="1" hidden="1" customWidth="1"/>
    <col min="13320" max="13320" width="12.7109375" style="1" customWidth="1"/>
    <col min="13321" max="13329" width="9.28515625" style="1" customWidth="1"/>
    <col min="13330" max="13330" width="11.7109375" style="1" customWidth="1"/>
    <col min="13331" max="13331" width="12.7109375" style="1" bestFit="1" customWidth="1"/>
    <col min="13332" max="13332" width="9.140625" style="1"/>
    <col min="13333" max="13333" width="9.7109375" style="1" customWidth="1"/>
    <col min="13334" max="13334" width="12.7109375" style="1" bestFit="1" customWidth="1"/>
    <col min="13335" max="13335" width="10.42578125" style="1" customWidth="1"/>
    <col min="13336" max="13336" width="10.140625" style="1" customWidth="1"/>
    <col min="13337" max="13337" width="10" style="1" customWidth="1"/>
    <col min="13338" max="13338" width="10.140625" style="1" customWidth="1"/>
    <col min="13339" max="13339" width="10" style="1" customWidth="1"/>
    <col min="13340" max="13349" width="0" style="1" hidden="1" customWidth="1"/>
    <col min="13350" max="13569" width="9.140625" style="1"/>
    <col min="13570" max="13570" width="32.28515625" style="1" customWidth="1"/>
    <col min="13571" max="13575" width="0" style="1" hidden="1" customWidth="1"/>
    <col min="13576" max="13576" width="12.7109375" style="1" customWidth="1"/>
    <col min="13577" max="13585" width="9.28515625" style="1" customWidth="1"/>
    <col min="13586" max="13586" width="11.7109375" style="1" customWidth="1"/>
    <col min="13587" max="13587" width="12.7109375" style="1" bestFit="1" customWidth="1"/>
    <col min="13588" max="13588" width="9.140625" style="1"/>
    <col min="13589" max="13589" width="9.7109375" style="1" customWidth="1"/>
    <col min="13590" max="13590" width="12.7109375" style="1" bestFit="1" customWidth="1"/>
    <col min="13591" max="13591" width="10.42578125" style="1" customWidth="1"/>
    <col min="13592" max="13592" width="10.140625" style="1" customWidth="1"/>
    <col min="13593" max="13593" width="10" style="1" customWidth="1"/>
    <col min="13594" max="13594" width="10.140625" style="1" customWidth="1"/>
    <col min="13595" max="13595" width="10" style="1" customWidth="1"/>
    <col min="13596" max="13605" width="0" style="1" hidden="1" customWidth="1"/>
    <col min="13606" max="13825" width="9.140625" style="1"/>
    <col min="13826" max="13826" width="32.28515625" style="1" customWidth="1"/>
    <col min="13827" max="13831" width="0" style="1" hidden="1" customWidth="1"/>
    <col min="13832" max="13832" width="12.7109375" style="1" customWidth="1"/>
    <col min="13833" max="13841" width="9.28515625" style="1" customWidth="1"/>
    <col min="13842" max="13842" width="11.7109375" style="1" customWidth="1"/>
    <col min="13843" max="13843" width="12.7109375" style="1" bestFit="1" customWidth="1"/>
    <col min="13844" max="13844" width="9.140625" style="1"/>
    <col min="13845" max="13845" width="9.7109375" style="1" customWidth="1"/>
    <col min="13846" max="13846" width="12.7109375" style="1" bestFit="1" customWidth="1"/>
    <col min="13847" max="13847" width="10.42578125" style="1" customWidth="1"/>
    <col min="13848" max="13848" width="10.140625" style="1" customWidth="1"/>
    <col min="13849" max="13849" width="10" style="1" customWidth="1"/>
    <col min="13850" max="13850" width="10.140625" style="1" customWidth="1"/>
    <col min="13851" max="13851" width="10" style="1" customWidth="1"/>
    <col min="13852" max="13861" width="0" style="1" hidden="1" customWidth="1"/>
    <col min="13862" max="14081" width="9.140625" style="1"/>
    <col min="14082" max="14082" width="32.28515625" style="1" customWidth="1"/>
    <col min="14083" max="14087" width="0" style="1" hidden="1" customWidth="1"/>
    <col min="14088" max="14088" width="12.7109375" style="1" customWidth="1"/>
    <col min="14089" max="14097" width="9.28515625" style="1" customWidth="1"/>
    <col min="14098" max="14098" width="11.7109375" style="1" customWidth="1"/>
    <col min="14099" max="14099" width="12.7109375" style="1" bestFit="1" customWidth="1"/>
    <col min="14100" max="14100" width="9.140625" style="1"/>
    <col min="14101" max="14101" width="9.7109375" style="1" customWidth="1"/>
    <col min="14102" max="14102" width="12.7109375" style="1" bestFit="1" customWidth="1"/>
    <col min="14103" max="14103" width="10.42578125" style="1" customWidth="1"/>
    <col min="14104" max="14104" width="10.140625" style="1" customWidth="1"/>
    <col min="14105" max="14105" width="10" style="1" customWidth="1"/>
    <col min="14106" max="14106" width="10.140625" style="1" customWidth="1"/>
    <col min="14107" max="14107" width="10" style="1" customWidth="1"/>
    <col min="14108" max="14117" width="0" style="1" hidden="1" customWidth="1"/>
    <col min="14118" max="14337" width="9.140625" style="1"/>
    <col min="14338" max="14338" width="32.28515625" style="1" customWidth="1"/>
    <col min="14339" max="14343" width="0" style="1" hidden="1" customWidth="1"/>
    <col min="14344" max="14344" width="12.7109375" style="1" customWidth="1"/>
    <col min="14345" max="14353" width="9.28515625" style="1" customWidth="1"/>
    <col min="14354" max="14354" width="11.7109375" style="1" customWidth="1"/>
    <col min="14355" max="14355" width="12.7109375" style="1" bestFit="1" customWidth="1"/>
    <col min="14356" max="14356" width="9.140625" style="1"/>
    <col min="14357" max="14357" width="9.7109375" style="1" customWidth="1"/>
    <col min="14358" max="14358" width="12.7109375" style="1" bestFit="1" customWidth="1"/>
    <col min="14359" max="14359" width="10.42578125" style="1" customWidth="1"/>
    <col min="14360" max="14360" width="10.140625" style="1" customWidth="1"/>
    <col min="14361" max="14361" width="10" style="1" customWidth="1"/>
    <col min="14362" max="14362" width="10.140625" style="1" customWidth="1"/>
    <col min="14363" max="14363" width="10" style="1" customWidth="1"/>
    <col min="14364" max="14373" width="0" style="1" hidden="1" customWidth="1"/>
    <col min="14374" max="14593" width="9.140625" style="1"/>
    <col min="14594" max="14594" width="32.28515625" style="1" customWidth="1"/>
    <col min="14595" max="14599" width="0" style="1" hidden="1" customWidth="1"/>
    <col min="14600" max="14600" width="12.7109375" style="1" customWidth="1"/>
    <col min="14601" max="14609" width="9.28515625" style="1" customWidth="1"/>
    <col min="14610" max="14610" width="11.7109375" style="1" customWidth="1"/>
    <col min="14611" max="14611" width="12.7109375" style="1" bestFit="1" customWidth="1"/>
    <col min="14612" max="14612" width="9.140625" style="1"/>
    <col min="14613" max="14613" width="9.7109375" style="1" customWidth="1"/>
    <col min="14614" max="14614" width="12.7109375" style="1" bestFit="1" customWidth="1"/>
    <col min="14615" max="14615" width="10.42578125" style="1" customWidth="1"/>
    <col min="14616" max="14616" width="10.140625" style="1" customWidth="1"/>
    <col min="14617" max="14617" width="10" style="1" customWidth="1"/>
    <col min="14618" max="14618" width="10.140625" style="1" customWidth="1"/>
    <col min="14619" max="14619" width="10" style="1" customWidth="1"/>
    <col min="14620" max="14629" width="0" style="1" hidden="1" customWidth="1"/>
    <col min="14630" max="14849" width="9.140625" style="1"/>
    <col min="14850" max="14850" width="32.28515625" style="1" customWidth="1"/>
    <col min="14851" max="14855" width="0" style="1" hidden="1" customWidth="1"/>
    <col min="14856" max="14856" width="12.7109375" style="1" customWidth="1"/>
    <col min="14857" max="14865" width="9.28515625" style="1" customWidth="1"/>
    <col min="14866" max="14866" width="11.7109375" style="1" customWidth="1"/>
    <col min="14867" max="14867" width="12.7109375" style="1" bestFit="1" customWidth="1"/>
    <col min="14868" max="14868" width="9.140625" style="1"/>
    <col min="14869" max="14869" width="9.7109375" style="1" customWidth="1"/>
    <col min="14870" max="14870" width="12.7109375" style="1" bestFit="1" customWidth="1"/>
    <col min="14871" max="14871" width="10.42578125" style="1" customWidth="1"/>
    <col min="14872" max="14872" width="10.140625" style="1" customWidth="1"/>
    <col min="14873" max="14873" width="10" style="1" customWidth="1"/>
    <col min="14874" max="14874" width="10.140625" style="1" customWidth="1"/>
    <col min="14875" max="14875" width="10" style="1" customWidth="1"/>
    <col min="14876" max="14885" width="0" style="1" hidden="1" customWidth="1"/>
    <col min="14886" max="15105" width="9.140625" style="1"/>
    <col min="15106" max="15106" width="32.28515625" style="1" customWidth="1"/>
    <col min="15107" max="15111" width="0" style="1" hidden="1" customWidth="1"/>
    <col min="15112" max="15112" width="12.7109375" style="1" customWidth="1"/>
    <col min="15113" max="15121" width="9.28515625" style="1" customWidth="1"/>
    <col min="15122" max="15122" width="11.7109375" style="1" customWidth="1"/>
    <col min="15123" max="15123" width="12.7109375" style="1" bestFit="1" customWidth="1"/>
    <col min="15124" max="15124" width="9.140625" style="1"/>
    <col min="15125" max="15125" width="9.7109375" style="1" customWidth="1"/>
    <col min="15126" max="15126" width="12.7109375" style="1" bestFit="1" customWidth="1"/>
    <col min="15127" max="15127" width="10.42578125" style="1" customWidth="1"/>
    <col min="15128" max="15128" width="10.140625" style="1" customWidth="1"/>
    <col min="15129" max="15129" width="10" style="1" customWidth="1"/>
    <col min="15130" max="15130" width="10.140625" style="1" customWidth="1"/>
    <col min="15131" max="15131" width="10" style="1" customWidth="1"/>
    <col min="15132" max="15141" width="0" style="1" hidden="1" customWidth="1"/>
    <col min="15142" max="15361" width="9.140625" style="1"/>
    <col min="15362" max="15362" width="32.28515625" style="1" customWidth="1"/>
    <col min="15363" max="15367" width="0" style="1" hidden="1" customWidth="1"/>
    <col min="15368" max="15368" width="12.7109375" style="1" customWidth="1"/>
    <col min="15369" max="15377" width="9.28515625" style="1" customWidth="1"/>
    <col min="15378" max="15378" width="11.7109375" style="1" customWidth="1"/>
    <col min="15379" max="15379" width="12.7109375" style="1" bestFit="1" customWidth="1"/>
    <col min="15380" max="15380" width="9.140625" style="1"/>
    <col min="15381" max="15381" width="9.7109375" style="1" customWidth="1"/>
    <col min="15382" max="15382" width="12.7109375" style="1" bestFit="1" customWidth="1"/>
    <col min="15383" max="15383" width="10.42578125" style="1" customWidth="1"/>
    <col min="15384" max="15384" width="10.140625" style="1" customWidth="1"/>
    <col min="15385" max="15385" width="10" style="1" customWidth="1"/>
    <col min="15386" max="15386" width="10.140625" style="1" customWidth="1"/>
    <col min="15387" max="15387" width="10" style="1" customWidth="1"/>
    <col min="15388" max="15397" width="0" style="1" hidden="1" customWidth="1"/>
    <col min="15398" max="15617" width="9.140625" style="1"/>
    <col min="15618" max="15618" width="32.28515625" style="1" customWidth="1"/>
    <col min="15619" max="15623" width="0" style="1" hidden="1" customWidth="1"/>
    <col min="15624" max="15624" width="12.7109375" style="1" customWidth="1"/>
    <col min="15625" max="15633" width="9.28515625" style="1" customWidth="1"/>
    <col min="15634" max="15634" width="11.7109375" style="1" customWidth="1"/>
    <col min="15635" max="15635" width="12.7109375" style="1" bestFit="1" customWidth="1"/>
    <col min="15636" max="15636" width="9.140625" style="1"/>
    <col min="15637" max="15637" width="9.7109375" style="1" customWidth="1"/>
    <col min="15638" max="15638" width="12.7109375" style="1" bestFit="1" customWidth="1"/>
    <col min="15639" max="15639" width="10.42578125" style="1" customWidth="1"/>
    <col min="15640" max="15640" width="10.140625" style="1" customWidth="1"/>
    <col min="15641" max="15641" width="10" style="1" customWidth="1"/>
    <col min="15642" max="15642" width="10.140625" style="1" customWidth="1"/>
    <col min="15643" max="15643" width="10" style="1" customWidth="1"/>
    <col min="15644" max="15653" width="0" style="1" hidden="1" customWidth="1"/>
    <col min="15654" max="15873" width="9.140625" style="1"/>
    <col min="15874" max="15874" width="32.28515625" style="1" customWidth="1"/>
    <col min="15875" max="15879" width="0" style="1" hidden="1" customWidth="1"/>
    <col min="15880" max="15880" width="12.7109375" style="1" customWidth="1"/>
    <col min="15881" max="15889" width="9.28515625" style="1" customWidth="1"/>
    <col min="15890" max="15890" width="11.7109375" style="1" customWidth="1"/>
    <col min="15891" max="15891" width="12.7109375" style="1" bestFit="1" customWidth="1"/>
    <col min="15892" max="15892" width="9.140625" style="1"/>
    <col min="15893" max="15893" width="9.7109375" style="1" customWidth="1"/>
    <col min="15894" max="15894" width="12.7109375" style="1" bestFit="1" customWidth="1"/>
    <col min="15895" max="15895" width="10.42578125" style="1" customWidth="1"/>
    <col min="15896" max="15896" width="10.140625" style="1" customWidth="1"/>
    <col min="15897" max="15897" width="10" style="1" customWidth="1"/>
    <col min="15898" max="15898" width="10.140625" style="1" customWidth="1"/>
    <col min="15899" max="15899" width="10" style="1" customWidth="1"/>
    <col min="15900" max="15909" width="0" style="1" hidden="1" customWidth="1"/>
    <col min="15910" max="16129" width="9.140625" style="1"/>
    <col min="16130" max="16130" width="32.28515625" style="1" customWidth="1"/>
    <col min="16131" max="16135" width="0" style="1" hidden="1" customWidth="1"/>
    <col min="16136" max="16136" width="12.7109375" style="1" customWidth="1"/>
    <col min="16137" max="16145" width="9.28515625" style="1" customWidth="1"/>
    <col min="16146" max="16146" width="11.7109375" style="1" customWidth="1"/>
    <col min="16147" max="16147" width="12.7109375" style="1" bestFit="1" customWidth="1"/>
    <col min="16148" max="16148" width="9.140625" style="1"/>
    <col min="16149" max="16149" width="9.7109375" style="1" customWidth="1"/>
    <col min="16150" max="16150" width="12.7109375" style="1" bestFit="1" customWidth="1"/>
    <col min="16151" max="16151" width="10.42578125" style="1" customWidth="1"/>
    <col min="16152" max="16152" width="10.140625" style="1" customWidth="1"/>
    <col min="16153" max="16153" width="10" style="1" customWidth="1"/>
    <col min="16154" max="16154" width="10.140625" style="1" customWidth="1"/>
    <col min="16155" max="16155" width="10" style="1" customWidth="1"/>
    <col min="16156" max="16165" width="0" style="1" hidden="1" customWidth="1"/>
    <col min="16166" max="16384" width="9.140625" style="1"/>
  </cols>
  <sheetData>
    <row r="1" spans="1:37" ht="18.75" x14ac:dyDescent="0.3">
      <c r="Z1" s="208" t="s">
        <v>0</v>
      </c>
      <c r="AA1" s="209"/>
    </row>
    <row r="2" spans="1:37" ht="18.75" x14ac:dyDescent="0.3">
      <c r="A2" s="2"/>
      <c r="B2" s="3"/>
      <c r="C2" s="2"/>
      <c r="D2" s="2"/>
      <c r="E2" s="2"/>
      <c r="F2" s="2"/>
      <c r="G2" s="2"/>
      <c r="H2" s="4"/>
      <c r="I2" s="4"/>
      <c r="J2" s="4"/>
      <c r="K2" s="4"/>
      <c r="L2" s="4"/>
      <c r="M2" s="4"/>
      <c r="N2" s="4"/>
      <c r="O2" s="4"/>
      <c r="Q2" s="5"/>
      <c r="Z2" s="208" t="s">
        <v>1</v>
      </c>
      <c r="AA2" s="209"/>
    </row>
    <row r="3" spans="1:37" ht="26.25" customHeight="1" x14ac:dyDescent="0.25">
      <c r="A3" s="194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</row>
    <row r="4" spans="1:37" ht="15.75" thickBot="1" x14ac:dyDescent="0.3">
      <c r="A4" s="4"/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Z4" s="8"/>
      <c r="AA4" s="6" t="s">
        <v>3</v>
      </c>
    </row>
    <row r="5" spans="1:37" ht="15.75" customHeight="1" x14ac:dyDescent="0.25">
      <c r="A5" s="188" t="s">
        <v>4</v>
      </c>
      <c r="B5" s="192" t="s">
        <v>5</v>
      </c>
      <c r="C5" s="188" t="s">
        <v>6</v>
      </c>
      <c r="D5" s="189"/>
      <c r="E5" s="189"/>
      <c r="F5" s="189"/>
      <c r="G5" s="190"/>
      <c r="H5" s="188" t="s">
        <v>7</v>
      </c>
      <c r="I5" s="189"/>
      <c r="J5" s="189"/>
      <c r="K5" s="189"/>
      <c r="L5" s="190"/>
      <c r="M5" s="188" t="s">
        <v>8</v>
      </c>
      <c r="N5" s="189"/>
      <c r="O5" s="189"/>
      <c r="P5" s="189"/>
      <c r="Q5" s="190"/>
      <c r="R5" s="188" t="s">
        <v>9</v>
      </c>
      <c r="S5" s="189"/>
      <c r="T5" s="189"/>
      <c r="U5" s="189"/>
      <c r="V5" s="190"/>
      <c r="W5" s="188" t="s">
        <v>10</v>
      </c>
      <c r="X5" s="189"/>
      <c r="Y5" s="189"/>
      <c r="Z5" s="189"/>
      <c r="AA5" s="190"/>
      <c r="AB5" s="188" t="s">
        <v>11</v>
      </c>
      <c r="AC5" s="189"/>
      <c r="AD5" s="189"/>
      <c r="AE5" s="189"/>
      <c r="AF5" s="190"/>
      <c r="AG5" s="188" t="s">
        <v>12</v>
      </c>
      <c r="AH5" s="189"/>
      <c r="AI5" s="189"/>
      <c r="AJ5" s="189"/>
      <c r="AK5" s="190"/>
    </row>
    <row r="6" spans="1:37" ht="16.5" thickBot="1" x14ac:dyDescent="0.3">
      <c r="A6" s="191"/>
      <c r="B6" s="193"/>
      <c r="C6" s="9" t="s">
        <v>13</v>
      </c>
      <c r="D6" s="10" t="s">
        <v>14</v>
      </c>
      <c r="E6" s="10" t="s">
        <v>15</v>
      </c>
      <c r="F6" s="10" t="s">
        <v>16</v>
      </c>
      <c r="G6" s="11" t="s">
        <v>17</v>
      </c>
      <c r="H6" s="9" t="s">
        <v>13</v>
      </c>
      <c r="I6" s="10" t="s">
        <v>14</v>
      </c>
      <c r="J6" s="10" t="s">
        <v>15</v>
      </c>
      <c r="K6" s="10" t="s">
        <v>16</v>
      </c>
      <c r="L6" s="11" t="s">
        <v>17</v>
      </c>
      <c r="M6" s="9" t="s">
        <v>13</v>
      </c>
      <c r="N6" s="10" t="s">
        <v>14</v>
      </c>
      <c r="O6" s="10" t="s">
        <v>15</v>
      </c>
      <c r="P6" s="10" t="s">
        <v>16</v>
      </c>
      <c r="Q6" s="11" t="s">
        <v>17</v>
      </c>
      <c r="R6" s="9" t="s">
        <v>13</v>
      </c>
      <c r="S6" s="10" t="s">
        <v>14</v>
      </c>
      <c r="T6" s="10" t="s">
        <v>15</v>
      </c>
      <c r="U6" s="10" t="s">
        <v>16</v>
      </c>
      <c r="V6" s="11" t="s">
        <v>17</v>
      </c>
      <c r="W6" s="9" t="s">
        <v>13</v>
      </c>
      <c r="X6" s="10" t="s">
        <v>14</v>
      </c>
      <c r="Y6" s="10" t="s">
        <v>15</v>
      </c>
      <c r="Z6" s="10" t="s">
        <v>16</v>
      </c>
      <c r="AA6" s="11" t="s">
        <v>17</v>
      </c>
      <c r="AB6" s="9" t="s">
        <v>13</v>
      </c>
      <c r="AC6" s="10" t="s">
        <v>14</v>
      </c>
      <c r="AD6" s="10" t="s">
        <v>18</v>
      </c>
      <c r="AE6" s="10" t="s">
        <v>19</v>
      </c>
      <c r="AF6" s="11" t="s">
        <v>17</v>
      </c>
      <c r="AG6" s="9" t="s">
        <v>13</v>
      </c>
      <c r="AH6" s="10" t="s">
        <v>14</v>
      </c>
      <c r="AI6" s="10" t="s">
        <v>15</v>
      </c>
      <c r="AJ6" s="10" t="s">
        <v>16</v>
      </c>
      <c r="AK6" s="11" t="s">
        <v>17</v>
      </c>
    </row>
    <row r="7" spans="1:37" ht="15.75" thickBot="1" x14ac:dyDescent="0.3">
      <c r="A7" s="12">
        <v>1</v>
      </c>
      <c r="B7" s="13">
        <v>2</v>
      </c>
      <c r="C7" s="12">
        <v>3</v>
      </c>
      <c r="D7" s="14">
        <v>4</v>
      </c>
      <c r="E7" s="14">
        <v>5</v>
      </c>
      <c r="F7" s="14">
        <v>6</v>
      </c>
      <c r="G7" s="15">
        <v>7</v>
      </c>
      <c r="H7" s="14">
        <v>8</v>
      </c>
      <c r="I7" s="15">
        <v>9</v>
      </c>
      <c r="J7" s="14">
        <v>10</v>
      </c>
      <c r="K7" s="15">
        <v>11</v>
      </c>
      <c r="L7" s="14">
        <v>12</v>
      </c>
      <c r="M7" s="15">
        <v>13</v>
      </c>
      <c r="N7" s="14">
        <v>14</v>
      </c>
      <c r="O7" s="15">
        <v>15</v>
      </c>
      <c r="P7" s="14">
        <v>16</v>
      </c>
      <c r="Q7" s="15">
        <v>17</v>
      </c>
      <c r="R7" s="14">
        <v>18</v>
      </c>
      <c r="S7" s="15">
        <v>19</v>
      </c>
      <c r="T7" s="14">
        <v>20</v>
      </c>
      <c r="U7" s="15">
        <v>21</v>
      </c>
      <c r="V7" s="14">
        <v>22</v>
      </c>
      <c r="W7" s="15">
        <v>23</v>
      </c>
      <c r="X7" s="14">
        <v>24</v>
      </c>
      <c r="Y7" s="15">
        <v>25</v>
      </c>
      <c r="Z7" s="14">
        <v>26</v>
      </c>
      <c r="AA7" s="15">
        <v>27</v>
      </c>
      <c r="AB7" s="12">
        <v>28</v>
      </c>
      <c r="AC7" s="14">
        <v>29</v>
      </c>
      <c r="AD7" s="14">
        <v>30</v>
      </c>
      <c r="AE7" s="14">
        <v>31</v>
      </c>
      <c r="AF7" s="15">
        <v>32</v>
      </c>
      <c r="AG7" s="12">
        <v>3</v>
      </c>
      <c r="AH7" s="14">
        <v>4</v>
      </c>
      <c r="AI7" s="14">
        <v>5</v>
      </c>
      <c r="AJ7" s="14">
        <v>6</v>
      </c>
      <c r="AK7" s="15">
        <v>7</v>
      </c>
    </row>
    <row r="8" spans="1:37" ht="31.5" x14ac:dyDescent="0.25">
      <c r="A8" s="16" t="s">
        <v>20</v>
      </c>
      <c r="B8" s="17" t="s">
        <v>21</v>
      </c>
      <c r="C8" s="18">
        <f>C18+C20</f>
        <v>15.021300000000002</v>
      </c>
      <c r="D8" s="19">
        <f>D14+D15+D16+D17</f>
        <v>0</v>
      </c>
      <c r="E8" s="19">
        <f>E9+E14+E15+E16+E17</f>
        <v>0</v>
      </c>
      <c r="F8" s="19">
        <f>F9+F14+F15+F16+F17</f>
        <v>15.0213</v>
      </c>
      <c r="G8" s="20">
        <f>G9+G14+G15+G16+G17</f>
        <v>14.5146736482</v>
      </c>
      <c r="H8" s="18">
        <f>H18+H20</f>
        <v>15.799999999999999</v>
      </c>
      <c r="I8" s="19">
        <f>I14+I15+I16+I17</f>
        <v>0</v>
      </c>
      <c r="J8" s="19">
        <f>J9+J14+J15+J16+J17</f>
        <v>0</v>
      </c>
      <c r="K8" s="19">
        <f>K9+K14+K15+K16+K17</f>
        <v>15.8</v>
      </c>
      <c r="L8" s="20">
        <f>L9+L14+L15+L16+L17</f>
        <v>15.2384158</v>
      </c>
      <c r="M8" s="18">
        <f>M18+M20</f>
        <v>14.342022</v>
      </c>
      <c r="N8" s="19">
        <f>N14+N15+N16+N17</f>
        <v>0</v>
      </c>
      <c r="O8" s="19">
        <f>O9+O14+O15+O16+O17</f>
        <v>0</v>
      </c>
      <c r="P8" s="19">
        <f>P9+P14+P15+P16+P17</f>
        <v>14.342022</v>
      </c>
      <c r="Q8" s="20">
        <f>Q9+Q14+Q15+Q16+Q17</f>
        <v>13.8124041666</v>
      </c>
      <c r="R8" s="114">
        <f>R18+R20</f>
        <v>15.459059999999999</v>
      </c>
      <c r="S8" s="115">
        <f>S14+S15+S16+S17</f>
        <v>0</v>
      </c>
      <c r="T8" s="115">
        <f>T9+T14+T15+T16+T17</f>
        <v>0</v>
      </c>
      <c r="U8" s="115">
        <f>U9+U14+U15+U16+U17</f>
        <v>15.459059999999999</v>
      </c>
      <c r="V8" s="116">
        <f>V9+V14+V15+V16+V17</f>
        <v>14.949110074</v>
      </c>
      <c r="W8" s="18">
        <f>W18+W20</f>
        <v>15.46</v>
      </c>
      <c r="X8" s="19">
        <f>X14+X15+X16+X17</f>
        <v>0</v>
      </c>
      <c r="Y8" s="19">
        <f>Y9+Y14+Y15+Y16+Y17</f>
        <v>0</v>
      </c>
      <c r="Z8" s="19">
        <f>Z9+Z14+Z15+Z16+Z17</f>
        <v>15.46</v>
      </c>
      <c r="AA8" s="20">
        <f>AA9+AA14+AA15+AA16+AA17</f>
        <v>14.967040000000001</v>
      </c>
      <c r="AB8" s="21">
        <f>AB18+AB20</f>
        <v>0</v>
      </c>
      <c r="AC8" s="22">
        <f>AC14+AC15+AC16+AC17</f>
        <v>0</v>
      </c>
      <c r="AD8" s="22">
        <f>AD9+AD14+AD15+AD16+AD17</f>
        <v>0</v>
      </c>
      <c r="AE8" s="22">
        <f>AE9+AE14+AE15+AE16+AE17</f>
        <v>0</v>
      </c>
      <c r="AF8" s="23">
        <f>AF9+AF14+AF15+AF16+AF17</f>
        <v>0</v>
      </c>
      <c r="AG8" s="21">
        <f>AG18+AG20</f>
        <v>0</v>
      </c>
      <c r="AH8" s="22">
        <f>AH14+AH15+AH16+AH17</f>
        <v>0</v>
      </c>
      <c r="AI8" s="22">
        <f>AI9+AI14+AI15+AI16+AI17</f>
        <v>0</v>
      </c>
      <c r="AJ8" s="22">
        <f>AJ9+AJ14+AJ15+AJ16+AJ17</f>
        <v>0</v>
      </c>
      <c r="AK8" s="23">
        <f>AK9+AK14+AK15+AK16+AK17</f>
        <v>0</v>
      </c>
    </row>
    <row r="9" spans="1:37" ht="15.75" x14ac:dyDescent="0.25">
      <c r="A9" s="24" t="s">
        <v>22</v>
      </c>
      <c r="B9" s="25" t="s">
        <v>23</v>
      </c>
      <c r="C9" s="26" t="s">
        <v>24</v>
      </c>
      <c r="D9" s="27" t="s">
        <v>24</v>
      </c>
      <c r="E9" s="28">
        <f>E11</f>
        <v>0</v>
      </c>
      <c r="F9" s="28">
        <f>F11+F12</f>
        <v>0</v>
      </c>
      <c r="G9" s="29">
        <f>G11+G12+G13</f>
        <v>14.5146736482</v>
      </c>
      <c r="H9" s="26" t="s">
        <v>24</v>
      </c>
      <c r="I9" s="27" t="s">
        <v>24</v>
      </c>
      <c r="J9" s="28">
        <f>J11</f>
        <v>0</v>
      </c>
      <c r="K9" s="28">
        <f>K11+K12</f>
        <v>0</v>
      </c>
      <c r="L9" s="29">
        <f>L11+L12+L13</f>
        <v>15.2384158</v>
      </c>
      <c r="M9" s="26" t="s">
        <v>24</v>
      </c>
      <c r="N9" s="27" t="s">
        <v>24</v>
      </c>
      <c r="O9" s="28">
        <f>O11</f>
        <v>0</v>
      </c>
      <c r="P9" s="28">
        <f>P11+P12</f>
        <v>0</v>
      </c>
      <c r="Q9" s="29">
        <f>Q11+Q12+Q13</f>
        <v>13.8124041666</v>
      </c>
      <c r="R9" s="117" t="s">
        <v>24</v>
      </c>
      <c r="S9" s="118" t="s">
        <v>24</v>
      </c>
      <c r="T9" s="119">
        <f>T11</f>
        <v>0</v>
      </c>
      <c r="U9" s="119">
        <f>U11+U12</f>
        <v>0</v>
      </c>
      <c r="V9" s="120">
        <f>V11+V12+V13</f>
        <v>14.949110074</v>
      </c>
      <c r="W9" s="26" t="s">
        <v>24</v>
      </c>
      <c r="X9" s="27" t="s">
        <v>24</v>
      </c>
      <c r="Y9" s="28">
        <f>Y11</f>
        <v>0</v>
      </c>
      <c r="Z9" s="28">
        <f>Z11+Z12</f>
        <v>0</v>
      </c>
      <c r="AA9" s="29">
        <f>AA11+AA12+AA13</f>
        <v>14.967040000000001</v>
      </c>
      <c r="AB9" s="26" t="s">
        <v>24</v>
      </c>
      <c r="AC9" s="27" t="s">
        <v>24</v>
      </c>
      <c r="AD9" s="30">
        <f>AD11</f>
        <v>0</v>
      </c>
      <c r="AE9" s="30">
        <f>AE11+AE12</f>
        <v>0</v>
      </c>
      <c r="AF9" s="31">
        <f>AF11+AF12+AF13</f>
        <v>0</v>
      </c>
      <c r="AG9" s="32" t="s">
        <v>24</v>
      </c>
      <c r="AH9" s="27" t="s">
        <v>24</v>
      </c>
      <c r="AI9" s="30">
        <f>AI11</f>
        <v>0</v>
      </c>
      <c r="AJ9" s="30">
        <f>AJ11+AJ12</f>
        <v>0</v>
      </c>
      <c r="AK9" s="31">
        <f>AK11+AK12+AK13</f>
        <v>0</v>
      </c>
    </row>
    <row r="10" spans="1:37" ht="15.75" x14ac:dyDescent="0.25">
      <c r="A10" s="24"/>
      <c r="B10" s="25" t="s">
        <v>25</v>
      </c>
      <c r="C10" s="26" t="s">
        <v>24</v>
      </c>
      <c r="D10" s="33" t="s">
        <v>24</v>
      </c>
      <c r="E10" s="33" t="s">
        <v>24</v>
      </c>
      <c r="F10" s="33" t="s">
        <v>24</v>
      </c>
      <c r="G10" s="34" t="s">
        <v>24</v>
      </c>
      <c r="H10" s="26" t="s">
        <v>24</v>
      </c>
      <c r="I10" s="33" t="s">
        <v>24</v>
      </c>
      <c r="J10" s="33" t="s">
        <v>24</v>
      </c>
      <c r="K10" s="33" t="s">
        <v>24</v>
      </c>
      <c r="L10" s="34" t="s">
        <v>24</v>
      </c>
      <c r="M10" s="26" t="s">
        <v>24</v>
      </c>
      <c r="N10" s="33" t="s">
        <v>24</v>
      </c>
      <c r="O10" s="33" t="s">
        <v>24</v>
      </c>
      <c r="P10" s="33" t="s">
        <v>24</v>
      </c>
      <c r="Q10" s="34" t="s">
        <v>24</v>
      </c>
      <c r="R10" s="117" t="s">
        <v>24</v>
      </c>
      <c r="S10" s="121" t="s">
        <v>24</v>
      </c>
      <c r="T10" s="121" t="s">
        <v>24</v>
      </c>
      <c r="U10" s="121" t="s">
        <v>24</v>
      </c>
      <c r="V10" s="122" t="s">
        <v>24</v>
      </c>
      <c r="W10" s="26" t="s">
        <v>24</v>
      </c>
      <c r="X10" s="33" t="s">
        <v>24</v>
      </c>
      <c r="Y10" s="33" t="s">
        <v>24</v>
      </c>
      <c r="Z10" s="33" t="s">
        <v>24</v>
      </c>
      <c r="AA10" s="34" t="s">
        <v>24</v>
      </c>
      <c r="AB10" s="26" t="s">
        <v>24</v>
      </c>
      <c r="AC10" s="33" t="s">
        <v>24</v>
      </c>
      <c r="AD10" s="33" t="s">
        <v>24</v>
      </c>
      <c r="AE10" s="33" t="s">
        <v>24</v>
      </c>
      <c r="AF10" s="34" t="s">
        <v>24</v>
      </c>
      <c r="AG10" s="32" t="s">
        <v>24</v>
      </c>
      <c r="AH10" s="35" t="s">
        <v>24</v>
      </c>
      <c r="AI10" s="33" t="s">
        <v>24</v>
      </c>
      <c r="AJ10" s="33" t="s">
        <v>24</v>
      </c>
      <c r="AK10" s="34" t="s">
        <v>24</v>
      </c>
    </row>
    <row r="11" spans="1:37" ht="15.75" x14ac:dyDescent="0.25">
      <c r="A11" s="24" t="s">
        <v>26</v>
      </c>
      <c r="B11" s="25" t="s">
        <v>14</v>
      </c>
      <c r="C11" s="26" t="s">
        <v>24</v>
      </c>
      <c r="D11" s="36" t="s">
        <v>24</v>
      </c>
      <c r="E11" s="37"/>
      <c r="F11" s="38">
        <f>D8-D18-D20-E11-G11</f>
        <v>0</v>
      </c>
      <c r="G11" s="39"/>
      <c r="H11" s="26" t="s">
        <v>24</v>
      </c>
      <c r="I11" s="36" t="s">
        <v>24</v>
      </c>
      <c r="J11" s="37"/>
      <c r="K11" s="38">
        <f>I8-I18-I20-J11-L11</f>
        <v>0</v>
      </c>
      <c r="L11" s="39"/>
      <c r="M11" s="26" t="s">
        <v>24</v>
      </c>
      <c r="N11" s="36" t="s">
        <v>24</v>
      </c>
      <c r="O11" s="37"/>
      <c r="P11" s="38">
        <f>N8-N18-N20-O11-Q11</f>
        <v>0</v>
      </c>
      <c r="Q11" s="39"/>
      <c r="R11" s="117" t="s">
        <v>24</v>
      </c>
      <c r="S11" s="123" t="s">
        <v>24</v>
      </c>
      <c r="T11" s="124"/>
      <c r="U11" s="125">
        <f>S8-S18-S20-T11-V11</f>
        <v>0</v>
      </c>
      <c r="V11" s="126"/>
      <c r="W11" s="26" t="s">
        <v>24</v>
      </c>
      <c r="X11" s="36" t="s">
        <v>24</v>
      </c>
      <c r="Y11" s="37"/>
      <c r="Z11" s="38">
        <f>X8-X18-X20-Y11-AA11</f>
        <v>0</v>
      </c>
      <c r="AA11" s="39"/>
      <c r="AB11" s="26" t="s">
        <v>24</v>
      </c>
      <c r="AC11" s="36" t="s">
        <v>24</v>
      </c>
      <c r="AD11" s="37"/>
      <c r="AE11" s="40">
        <f>AC8-AC18-AC20-AD11-AF11</f>
        <v>0</v>
      </c>
      <c r="AF11" s="39"/>
      <c r="AG11" s="32" t="s">
        <v>24</v>
      </c>
      <c r="AH11" s="36" t="s">
        <v>24</v>
      </c>
      <c r="AI11" s="41"/>
      <c r="AJ11" s="40">
        <f>AH8-AH18-AH20-AK11-AI11</f>
        <v>0</v>
      </c>
      <c r="AK11" s="39"/>
    </row>
    <row r="12" spans="1:37" ht="15.75" x14ac:dyDescent="0.25">
      <c r="A12" s="24" t="s">
        <v>27</v>
      </c>
      <c r="B12" s="25" t="s">
        <v>15</v>
      </c>
      <c r="C12" s="26" t="s">
        <v>24</v>
      </c>
      <c r="D12" s="36" t="s">
        <v>24</v>
      </c>
      <c r="E12" s="36" t="s">
        <v>24</v>
      </c>
      <c r="F12" s="38">
        <f>E8-E18-E20-G12</f>
        <v>0</v>
      </c>
      <c r="G12" s="39"/>
      <c r="H12" s="26" t="s">
        <v>24</v>
      </c>
      <c r="I12" s="36" t="s">
        <v>24</v>
      </c>
      <c r="J12" s="36" t="s">
        <v>24</v>
      </c>
      <c r="K12" s="38">
        <f>J8-J18-J20-L12</f>
        <v>0</v>
      </c>
      <c r="L12" s="39"/>
      <c r="M12" s="26" t="s">
        <v>24</v>
      </c>
      <c r="N12" s="36" t="s">
        <v>24</v>
      </c>
      <c r="O12" s="36" t="s">
        <v>24</v>
      </c>
      <c r="P12" s="38">
        <f>O8-O18-O20-Q12</f>
        <v>0</v>
      </c>
      <c r="Q12" s="39"/>
      <c r="R12" s="117" t="s">
        <v>24</v>
      </c>
      <c r="S12" s="123" t="s">
        <v>24</v>
      </c>
      <c r="T12" s="123" t="s">
        <v>24</v>
      </c>
      <c r="U12" s="125">
        <f>T8-T18-T20-V12</f>
        <v>0</v>
      </c>
      <c r="V12" s="126"/>
      <c r="W12" s="26" t="s">
        <v>24</v>
      </c>
      <c r="X12" s="36" t="s">
        <v>24</v>
      </c>
      <c r="Y12" s="36" t="s">
        <v>24</v>
      </c>
      <c r="Z12" s="38">
        <f>Y8-Y18-Y20-AA12</f>
        <v>0</v>
      </c>
      <c r="AA12" s="39"/>
      <c r="AB12" s="26" t="s">
        <v>24</v>
      </c>
      <c r="AC12" s="36" t="s">
        <v>24</v>
      </c>
      <c r="AD12" s="36" t="s">
        <v>24</v>
      </c>
      <c r="AE12" s="40">
        <f>AD8-AD18-AD20-AF12</f>
        <v>0</v>
      </c>
      <c r="AF12" s="39"/>
      <c r="AG12" s="32" t="s">
        <v>24</v>
      </c>
      <c r="AH12" s="36" t="s">
        <v>24</v>
      </c>
      <c r="AI12" s="36" t="s">
        <v>24</v>
      </c>
      <c r="AJ12" s="40">
        <f>AI8-AI18-AI20-AK12</f>
        <v>0</v>
      </c>
      <c r="AK12" s="39"/>
    </row>
    <row r="13" spans="1:37" ht="15.75" x14ac:dyDescent="0.25">
      <c r="A13" s="24" t="s">
        <v>28</v>
      </c>
      <c r="B13" s="25" t="s">
        <v>16</v>
      </c>
      <c r="C13" s="26" t="s">
        <v>24</v>
      </c>
      <c r="D13" s="36" t="s">
        <v>24</v>
      </c>
      <c r="E13" s="36" t="s">
        <v>24</v>
      </c>
      <c r="F13" s="36" t="s">
        <v>24</v>
      </c>
      <c r="G13" s="42">
        <f>F8-F18-F20</f>
        <v>14.5146736482</v>
      </c>
      <c r="H13" s="26" t="s">
        <v>24</v>
      </c>
      <c r="I13" s="36" t="s">
        <v>24</v>
      </c>
      <c r="J13" s="36" t="s">
        <v>24</v>
      </c>
      <c r="K13" s="36" t="s">
        <v>24</v>
      </c>
      <c r="L13" s="42">
        <f>K8-K18-K20</f>
        <v>15.2384158</v>
      </c>
      <c r="M13" s="26" t="s">
        <v>24</v>
      </c>
      <c r="N13" s="36" t="s">
        <v>24</v>
      </c>
      <c r="O13" s="36" t="s">
        <v>24</v>
      </c>
      <c r="P13" s="36" t="s">
        <v>24</v>
      </c>
      <c r="Q13" s="42">
        <f>P8-P18-P20</f>
        <v>13.8124041666</v>
      </c>
      <c r="R13" s="117" t="s">
        <v>24</v>
      </c>
      <c r="S13" s="123" t="s">
        <v>24</v>
      </c>
      <c r="T13" s="123" t="s">
        <v>24</v>
      </c>
      <c r="U13" s="123" t="s">
        <v>24</v>
      </c>
      <c r="V13" s="127">
        <f>U8-U18-U20</f>
        <v>14.949110074</v>
      </c>
      <c r="W13" s="26" t="s">
        <v>24</v>
      </c>
      <c r="X13" s="36" t="s">
        <v>24</v>
      </c>
      <c r="Y13" s="36" t="s">
        <v>24</v>
      </c>
      <c r="Z13" s="36" t="s">
        <v>24</v>
      </c>
      <c r="AA13" s="42">
        <f>Z8-Z18-Z20</f>
        <v>14.967040000000001</v>
      </c>
      <c r="AB13" s="26" t="s">
        <v>24</v>
      </c>
      <c r="AC13" s="36" t="s">
        <v>24</v>
      </c>
      <c r="AD13" s="36" t="s">
        <v>24</v>
      </c>
      <c r="AE13" s="36" t="s">
        <v>24</v>
      </c>
      <c r="AF13" s="43">
        <f>AE8-AE18-AE20</f>
        <v>0</v>
      </c>
      <c r="AG13" s="32" t="s">
        <v>24</v>
      </c>
      <c r="AH13" s="36" t="s">
        <v>24</v>
      </c>
      <c r="AI13" s="36" t="s">
        <v>24</v>
      </c>
      <c r="AJ13" s="36" t="s">
        <v>24</v>
      </c>
      <c r="AK13" s="43">
        <f>AJ8-AJ18-AJ20</f>
        <v>0</v>
      </c>
    </row>
    <row r="14" spans="1:37" ht="15.75" x14ac:dyDescent="0.25">
      <c r="A14" s="24" t="s">
        <v>29</v>
      </c>
      <c r="B14" s="25" t="s">
        <v>30</v>
      </c>
      <c r="C14" s="44">
        <f>SUM(D14:G14)</f>
        <v>0</v>
      </c>
      <c r="D14" s="45"/>
      <c r="E14" s="45"/>
      <c r="F14" s="45"/>
      <c r="G14" s="39"/>
      <c r="H14" s="44">
        <f>SUM(I14:L14)</f>
        <v>0</v>
      </c>
      <c r="I14" s="45"/>
      <c r="J14" s="45"/>
      <c r="K14" s="45"/>
      <c r="L14" s="39"/>
      <c r="M14" s="44">
        <f>SUM(N14:Q14)</f>
        <v>0</v>
      </c>
      <c r="N14" s="45"/>
      <c r="O14" s="45"/>
      <c r="P14" s="45"/>
      <c r="Q14" s="39"/>
      <c r="R14" s="128">
        <f>SUM(S14:V14)</f>
        <v>0</v>
      </c>
      <c r="S14" s="129"/>
      <c r="T14" s="129"/>
      <c r="U14" s="129"/>
      <c r="V14" s="126"/>
      <c r="W14" s="44">
        <f>SUM(X14:AA14)</f>
        <v>0</v>
      </c>
      <c r="X14" s="45"/>
      <c r="Y14" s="45"/>
      <c r="Z14" s="45"/>
      <c r="AA14" s="39"/>
      <c r="AB14" s="46">
        <f>SUM(AC14:AF14)</f>
        <v>0</v>
      </c>
      <c r="AC14" s="45"/>
      <c r="AD14" s="45"/>
      <c r="AE14" s="45"/>
      <c r="AF14" s="39"/>
      <c r="AG14" s="47">
        <f>SUM(AH14:AK14)</f>
        <v>0</v>
      </c>
      <c r="AH14" s="41"/>
      <c r="AI14" s="41"/>
      <c r="AJ14" s="41"/>
      <c r="AK14" s="39"/>
    </row>
    <row r="15" spans="1:37" ht="15.75" x14ac:dyDescent="0.25">
      <c r="A15" s="24" t="s">
        <v>31</v>
      </c>
      <c r="B15" s="25" t="s">
        <v>32</v>
      </c>
      <c r="C15" s="44">
        <f>SUM(D15:G15)</f>
        <v>0</v>
      </c>
      <c r="D15" s="41"/>
      <c r="E15" s="41"/>
      <c r="F15" s="41"/>
      <c r="G15" s="39"/>
      <c r="H15" s="44">
        <f>SUM(I15:L15)</f>
        <v>0</v>
      </c>
      <c r="I15" s="41"/>
      <c r="J15" s="41"/>
      <c r="K15" s="41"/>
      <c r="L15" s="39"/>
      <c r="M15" s="44">
        <f>SUM(N15:Q15)</f>
        <v>0</v>
      </c>
      <c r="N15" s="41"/>
      <c r="O15" s="41"/>
      <c r="P15" s="41"/>
      <c r="Q15" s="39"/>
      <c r="R15" s="128">
        <f>SUM(S15:V15)</f>
        <v>0</v>
      </c>
      <c r="S15" s="130"/>
      <c r="T15" s="130"/>
      <c r="U15" s="130"/>
      <c r="V15" s="126"/>
      <c r="W15" s="44">
        <f>SUM(X15:AA15)</f>
        <v>0</v>
      </c>
      <c r="X15" s="41"/>
      <c r="Y15" s="41"/>
      <c r="Z15" s="41"/>
      <c r="AA15" s="39"/>
      <c r="AB15" s="46">
        <f>SUM(AC15:AF15)</f>
        <v>0</v>
      </c>
      <c r="AC15" s="41"/>
      <c r="AD15" s="41"/>
      <c r="AE15" s="41"/>
      <c r="AF15" s="39"/>
      <c r="AG15" s="47">
        <f>SUM(AH15:AK15)</f>
        <v>0</v>
      </c>
      <c r="AH15" s="41"/>
      <c r="AI15" s="41"/>
      <c r="AJ15" s="41"/>
      <c r="AK15" s="39"/>
    </row>
    <row r="16" spans="1:37" ht="15.75" x14ac:dyDescent="0.25">
      <c r="A16" s="24" t="s">
        <v>33</v>
      </c>
      <c r="B16" s="25" t="s">
        <v>34</v>
      </c>
      <c r="C16" s="44">
        <f>SUM(D16:G16)</f>
        <v>15.0213</v>
      </c>
      <c r="D16" s="41"/>
      <c r="E16" s="41"/>
      <c r="F16" s="41">
        <v>15.0213</v>
      </c>
      <c r="G16" s="39"/>
      <c r="H16" s="44">
        <f>SUM(I16:L16)</f>
        <v>15.8</v>
      </c>
      <c r="I16" s="41"/>
      <c r="J16" s="41"/>
      <c r="K16" s="41">
        <v>15.8</v>
      </c>
      <c r="L16" s="39"/>
      <c r="M16" s="44">
        <f>SUM(N16:Q16)</f>
        <v>14.342022</v>
      </c>
      <c r="N16" s="41"/>
      <c r="O16" s="41"/>
      <c r="P16" s="41">
        <v>14.342022</v>
      </c>
      <c r="Q16" s="39"/>
      <c r="R16" s="128">
        <f>SUM(S16:V16)</f>
        <v>15.459059999999999</v>
      </c>
      <c r="S16" s="130"/>
      <c r="T16" s="130"/>
      <c r="U16" s="130">
        <v>15.459059999999999</v>
      </c>
      <c r="V16" s="126"/>
      <c r="W16" s="44">
        <f>SUM(X16:AA16)</f>
        <v>15.46</v>
      </c>
      <c r="X16" s="41"/>
      <c r="Y16" s="41"/>
      <c r="Z16" s="41">
        <v>15.46</v>
      </c>
      <c r="AA16" s="39"/>
      <c r="AB16" s="46">
        <f>SUM(AC16:AF16)</f>
        <v>0</v>
      </c>
      <c r="AC16" s="41"/>
      <c r="AD16" s="41"/>
      <c r="AE16" s="41"/>
      <c r="AF16" s="39"/>
      <c r="AG16" s="47">
        <f>SUM(AH16:AK16)</f>
        <v>0</v>
      </c>
      <c r="AH16" s="41"/>
      <c r="AI16" s="41"/>
      <c r="AJ16" s="41"/>
      <c r="AK16" s="39"/>
    </row>
    <row r="17" spans="1:39" ht="15.75" customHeight="1" x14ac:dyDescent="0.25">
      <c r="A17" s="24" t="s">
        <v>35</v>
      </c>
      <c r="B17" s="25" t="s">
        <v>36</v>
      </c>
      <c r="C17" s="44">
        <f>SUM(D17:G17)</f>
        <v>0</v>
      </c>
      <c r="D17" s="41"/>
      <c r="E17" s="41"/>
      <c r="F17" s="41"/>
      <c r="G17" s="39"/>
      <c r="H17" s="44">
        <f>SUM(I17:L17)</f>
        <v>0</v>
      </c>
      <c r="I17" s="41"/>
      <c r="J17" s="41"/>
      <c r="K17" s="41"/>
      <c r="L17" s="39"/>
      <c r="M17" s="44">
        <f>SUM(N17:Q17)</f>
        <v>0</v>
      </c>
      <c r="N17" s="41"/>
      <c r="O17" s="41"/>
      <c r="P17" s="41"/>
      <c r="Q17" s="39"/>
      <c r="R17" s="128">
        <f>SUM(S17:V17)</f>
        <v>0</v>
      </c>
      <c r="S17" s="130"/>
      <c r="T17" s="130"/>
      <c r="U17" s="130"/>
      <c r="V17" s="126"/>
      <c r="W17" s="44">
        <f>SUM(X17:AA17)</f>
        <v>0</v>
      </c>
      <c r="X17" s="41"/>
      <c r="Y17" s="41"/>
      <c r="Z17" s="41"/>
      <c r="AA17" s="39"/>
      <c r="AB17" s="46">
        <f>SUM(AC17:AF17)</f>
        <v>0</v>
      </c>
      <c r="AC17" s="41"/>
      <c r="AD17" s="41"/>
      <c r="AE17" s="41"/>
      <c r="AF17" s="39"/>
      <c r="AG17" s="47">
        <f>SUM(AH17:AK17)</f>
        <v>0</v>
      </c>
      <c r="AH17" s="41"/>
      <c r="AI17" s="41"/>
      <c r="AJ17" s="41"/>
      <c r="AK17" s="39"/>
    </row>
    <row r="18" spans="1:39" ht="15.75" x14ac:dyDescent="0.25">
      <c r="A18" s="24" t="s">
        <v>37</v>
      </c>
      <c r="B18" s="25" t="s">
        <v>38</v>
      </c>
      <c r="C18" s="44">
        <f>SUM(D18:G18)</f>
        <v>0.90535352459098672</v>
      </c>
      <c r="D18" s="28">
        <f>D8*D19/100</f>
        <v>0</v>
      </c>
      <c r="E18" s="28">
        <f>E8*E19/100</f>
        <v>0</v>
      </c>
      <c r="F18" s="28">
        <f>F8*F19/100</f>
        <v>0.30772635179999996</v>
      </c>
      <c r="G18" s="29">
        <f>G8*G19/100</f>
        <v>0.59762717279098676</v>
      </c>
      <c r="H18" s="44">
        <f>SUM(I18:L18)</f>
        <v>0.93314003990000005</v>
      </c>
      <c r="I18" s="28">
        <f>I8*I19/100</f>
        <v>0</v>
      </c>
      <c r="J18" s="28">
        <f>J8*J19/100</f>
        <v>0</v>
      </c>
      <c r="K18" s="28">
        <f>K8*K19/100</f>
        <v>0.31598419999999999</v>
      </c>
      <c r="L18" s="29">
        <f>L8*L19/100</f>
        <v>0.6171558399</v>
      </c>
      <c r="M18" s="128">
        <f>SUM(N18:Q18)</f>
        <v>0.84760881281727252</v>
      </c>
      <c r="N18" s="119">
        <f>N8*N19/100</f>
        <v>0</v>
      </c>
      <c r="O18" s="119">
        <f>O8*O19/100</f>
        <v>0</v>
      </c>
      <c r="P18" s="119">
        <f>P8*P19/100</f>
        <v>0.28253783339999999</v>
      </c>
      <c r="Q18" s="120">
        <f>Q8*Q19/100</f>
        <v>0.56507097941727258</v>
      </c>
      <c r="R18" s="128">
        <f>SUM(S18:V18)</f>
        <v>0.82145841112775797</v>
      </c>
      <c r="S18" s="119">
        <f>S8*S19/100</f>
        <v>0</v>
      </c>
      <c r="T18" s="119">
        <f>T8*T19/100</f>
        <v>0</v>
      </c>
      <c r="U18" s="119">
        <f>U8*U19/100</f>
        <v>0.26434992599999996</v>
      </c>
      <c r="V18" s="120">
        <f>V8*V19/100</f>
        <v>0.55710848512775801</v>
      </c>
      <c r="W18" s="44">
        <f>SUM(X18:AA18)</f>
        <v>0.81311411200000006</v>
      </c>
      <c r="X18" s="28">
        <f>X8*X19/100</f>
        <v>0</v>
      </c>
      <c r="Y18" s="28">
        <f>Y8*Y19/100</f>
        <v>0</v>
      </c>
      <c r="Z18" s="28">
        <f>Z8*Z19/100</f>
        <v>0.24736000000000005</v>
      </c>
      <c r="AA18" s="29">
        <f>AA8*AA19/100</f>
        <v>0.56575411200000003</v>
      </c>
      <c r="AB18" s="46">
        <f>SUM(AC18:AF18)</f>
        <v>0</v>
      </c>
      <c r="AC18" s="30">
        <f>AC8*AC19/100</f>
        <v>0</v>
      </c>
      <c r="AD18" s="30">
        <f>AD8*AD19/100</f>
        <v>0</v>
      </c>
      <c r="AE18" s="30">
        <f>AE8*AE19/100</f>
        <v>0</v>
      </c>
      <c r="AF18" s="31">
        <f>AF8*AF19/100</f>
        <v>0</v>
      </c>
      <c r="AG18" s="46">
        <f>SUM(AH18:AK18)</f>
        <v>0</v>
      </c>
      <c r="AH18" s="40">
        <f>AH8*AH19/100</f>
        <v>0</v>
      </c>
      <c r="AI18" s="40">
        <f>AI8*AI19/100</f>
        <v>0</v>
      </c>
      <c r="AJ18" s="40">
        <f>AJ8*AJ19/100</f>
        <v>0</v>
      </c>
      <c r="AK18" s="43">
        <f>AK8*AK19/100</f>
        <v>0</v>
      </c>
    </row>
    <row r="19" spans="1:39" ht="15.75" x14ac:dyDescent="0.25">
      <c r="A19" s="24" t="s">
        <v>39</v>
      </c>
      <c r="B19" s="25" t="s">
        <v>40</v>
      </c>
      <c r="C19" s="44">
        <f>IF(C8=0,0,C18/C8*100)</f>
        <v>6.0271316370153487</v>
      </c>
      <c r="D19" s="48"/>
      <c r="E19" s="48"/>
      <c r="F19" s="48">
        <v>2.0486</v>
      </c>
      <c r="G19" s="49">
        <v>4.1173999999999999</v>
      </c>
      <c r="H19" s="44">
        <f>IF(H8=0,0,H18/H8*100)</f>
        <v>5.9059496196202534</v>
      </c>
      <c r="I19" s="48"/>
      <c r="J19" s="48"/>
      <c r="K19" s="48">
        <v>1.9999</v>
      </c>
      <c r="L19" s="49">
        <v>4.05</v>
      </c>
      <c r="M19" s="128">
        <f>IF(M8=0,0,M18/M8*100)</f>
        <v>5.9099673171417013</v>
      </c>
      <c r="N19" s="131"/>
      <c r="O19" s="131"/>
      <c r="P19" s="131">
        <v>1.97</v>
      </c>
      <c r="Q19" s="132">
        <v>4.0910399999999996</v>
      </c>
      <c r="R19" s="44">
        <f>IF(R8=0,0,R18/R8*100)</f>
        <v>5.3137668857469862</v>
      </c>
      <c r="S19" s="48"/>
      <c r="T19" s="48"/>
      <c r="U19" s="48">
        <v>1.71</v>
      </c>
      <c r="V19" s="49">
        <v>3.7267000000000001</v>
      </c>
      <c r="W19" s="44">
        <f>IF(W8=0,0,W18/W8*100)</f>
        <v>5.2594703234152655</v>
      </c>
      <c r="X19" s="48"/>
      <c r="Y19" s="48"/>
      <c r="Z19" s="48">
        <v>1.6</v>
      </c>
      <c r="AA19" s="49">
        <v>3.78</v>
      </c>
      <c r="AB19" s="46">
        <f>IF(AB8=0,0,AB18/AB8*100)</f>
        <v>0</v>
      </c>
      <c r="AC19" s="48"/>
      <c r="AD19" s="48"/>
      <c r="AE19" s="48"/>
      <c r="AF19" s="49"/>
      <c r="AG19" s="46">
        <f>IF(AG8=0,0,AG18/AG8*100)</f>
        <v>0</v>
      </c>
      <c r="AH19" s="48"/>
      <c r="AI19" s="48"/>
      <c r="AJ19" s="48"/>
      <c r="AK19" s="49"/>
    </row>
    <row r="20" spans="1:39" ht="15.75" x14ac:dyDescent="0.25">
      <c r="A20" s="50" t="s">
        <v>41</v>
      </c>
      <c r="B20" s="25" t="s">
        <v>42</v>
      </c>
      <c r="C20" s="44">
        <f t="shared" ref="C20:C25" si="0">SUM(D20:G20)</f>
        <v>14.115946475409014</v>
      </c>
      <c r="D20" s="28">
        <f>SUM(D21:D25)</f>
        <v>0</v>
      </c>
      <c r="E20" s="28">
        <f>SUM(E21:E25)</f>
        <v>0</v>
      </c>
      <c r="F20" s="28">
        <f>SUM(F21:F25)</f>
        <v>0.19889999999999999</v>
      </c>
      <c r="G20" s="29">
        <f>G8-G18</f>
        <v>13.917046475409014</v>
      </c>
      <c r="H20" s="44">
        <f t="shared" ref="H20:H25" si="1">SUM(I20:L20)</f>
        <v>14.866859960099999</v>
      </c>
      <c r="I20" s="28">
        <f>SUM(I21:I25)</f>
        <v>0</v>
      </c>
      <c r="J20" s="28">
        <f>SUM(J21:J25)</f>
        <v>0</v>
      </c>
      <c r="K20" s="28">
        <f>SUM(K21:K25)</f>
        <v>0.24560000000000001</v>
      </c>
      <c r="L20" s="29">
        <f>L8-L18</f>
        <v>14.6212599601</v>
      </c>
      <c r="M20" s="133">
        <f t="shared" ref="M20:M25" si="2">SUM(N20:Q20)</f>
        <v>13.494413187182728</v>
      </c>
      <c r="N20" s="119">
        <f>SUM(N21:N25)</f>
        <v>0</v>
      </c>
      <c r="O20" s="119">
        <f>SUM(O21:O25)</f>
        <v>0</v>
      </c>
      <c r="P20" s="119">
        <f>SUM(P21:P25)</f>
        <v>0.24707999999999999</v>
      </c>
      <c r="Q20" s="120">
        <f>Q8-Q18</f>
        <v>13.247333187182727</v>
      </c>
      <c r="R20" s="128">
        <f t="shared" ref="R20:R25" si="3">SUM(S20:V20)</f>
        <v>14.637601588872242</v>
      </c>
      <c r="S20" s="119">
        <f>SUM(S21:S25)</f>
        <v>0</v>
      </c>
      <c r="T20" s="119">
        <f>SUM(T21:T25)</f>
        <v>0</v>
      </c>
      <c r="U20" s="119">
        <f>SUM(U21:U25)</f>
        <v>0.24560000000000001</v>
      </c>
      <c r="V20" s="120">
        <f>V8-V18</f>
        <v>14.392001588872242</v>
      </c>
      <c r="W20" s="44">
        <f t="shared" ref="W20:W25" si="4">SUM(X20:AA20)</f>
        <v>14.646885888</v>
      </c>
      <c r="X20" s="28">
        <f>SUM(X21:X25)</f>
        <v>0</v>
      </c>
      <c r="Y20" s="28">
        <f>SUM(Y21:Y25)</f>
        <v>0</v>
      </c>
      <c r="Z20" s="28">
        <f>SUM(Z21:Z25)</f>
        <v>0.24560000000000001</v>
      </c>
      <c r="AA20" s="29">
        <f>AA8-AA18</f>
        <v>14.401285888</v>
      </c>
      <c r="AB20" s="46">
        <f t="shared" ref="AB20:AB25" si="5">SUM(AC20:AF20)</f>
        <v>0</v>
      </c>
      <c r="AC20" s="30">
        <f>SUM(AC21:AC25)</f>
        <v>0</v>
      </c>
      <c r="AD20" s="30">
        <f>SUM(AD21:AD25)</f>
        <v>0</v>
      </c>
      <c r="AE20" s="30">
        <f>SUM(AE21:AE25)</f>
        <v>0</v>
      </c>
      <c r="AF20" s="31">
        <f>AF8-AF18</f>
        <v>0</v>
      </c>
      <c r="AG20" s="51">
        <f t="shared" ref="AG20:AG25" si="6">SUM(AH20:AK20)</f>
        <v>0</v>
      </c>
      <c r="AH20" s="30">
        <f>SUM(AH21:AH25)</f>
        <v>0</v>
      </c>
      <c r="AI20" s="30">
        <f>SUM(AI21:AI25)</f>
        <v>0</v>
      </c>
      <c r="AJ20" s="30">
        <f>SUM(AJ21:AJ25)</f>
        <v>0</v>
      </c>
      <c r="AK20" s="31">
        <f>AK8-AK18</f>
        <v>0</v>
      </c>
    </row>
    <row r="21" spans="1:39" ht="15.75" customHeight="1" x14ac:dyDescent="0.25">
      <c r="A21" s="52" t="s">
        <v>43</v>
      </c>
      <c r="B21" s="25" t="s">
        <v>44</v>
      </c>
      <c r="C21" s="53">
        <f t="shared" si="0"/>
        <v>0.30959999999999999</v>
      </c>
      <c r="D21" s="48"/>
      <c r="E21" s="48"/>
      <c r="F21" s="48"/>
      <c r="G21" s="49">
        <v>0.30959999999999999</v>
      </c>
      <c r="H21" s="53">
        <f t="shared" si="1"/>
        <v>0.34</v>
      </c>
      <c r="I21" s="48"/>
      <c r="J21" s="48"/>
      <c r="K21" s="48"/>
      <c r="L21" s="49">
        <v>0.34</v>
      </c>
      <c r="M21" s="133">
        <f t="shared" si="2"/>
        <v>0.29079500000000003</v>
      </c>
      <c r="N21" s="131"/>
      <c r="O21" s="131"/>
      <c r="P21" s="131"/>
      <c r="Q21" s="131">
        <v>0.29079500000000003</v>
      </c>
      <c r="R21" s="133">
        <f t="shared" si="3"/>
        <v>0.34910000000000002</v>
      </c>
      <c r="S21" s="131"/>
      <c r="T21" s="48"/>
      <c r="U21" s="48"/>
      <c r="V21" s="48">
        <v>0.34910000000000002</v>
      </c>
      <c r="W21" s="53">
        <f t="shared" si="4"/>
        <v>0.34910000000000002</v>
      </c>
      <c r="X21" s="48"/>
      <c r="Y21" s="48"/>
      <c r="Z21" s="48"/>
      <c r="AA21" s="48">
        <v>0.34910000000000002</v>
      </c>
      <c r="AB21" s="51">
        <f t="shared" si="5"/>
        <v>0</v>
      </c>
      <c r="AC21" s="48"/>
      <c r="AD21" s="48"/>
      <c r="AE21" s="48"/>
      <c r="AF21" s="49"/>
      <c r="AG21" s="46">
        <f t="shared" si="6"/>
        <v>0</v>
      </c>
      <c r="AH21" s="54"/>
      <c r="AI21" s="54"/>
      <c r="AJ21" s="54"/>
      <c r="AK21" s="55"/>
    </row>
    <row r="22" spans="1:39" ht="16.5" customHeight="1" x14ac:dyDescent="0.25">
      <c r="A22" s="56" t="s">
        <v>45</v>
      </c>
      <c r="B22" s="57" t="s">
        <v>46</v>
      </c>
      <c r="C22" s="53">
        <f t="shared" si="0"/>
        <v>0.19889999999999999</v>
      </c>
      <c r="D22" s="54"/>
      <c r="E22" s="54"/>
      <c r="F22" s="54">
        <v>0.19889999999999999</v>
      </c>
      <c r="G22" s="55"/>
      <c r="H22" s="53">
        <f t="shared" si="1"/>
        <v>0.24560000000000001</v>
      </c>
      <c r="I22" s="54"/>
      <c r="J22" s="54"/>
      <c r="K22" s="54">
        <v>0.24560000000000001</v>
      </c>
      <c r="L22" s="55"/>
      <c r="M22" s="133">
        <f t="shared" si="2"/>
        <v>0.24707999999999999</v>
      </c>
      <c r="N22" s="134"/>
      <c r="O22" s="134"/>
      <c r="P22" s="134">
        <v>0.24707999999999999</v>
      </c>
      <c r="Q22" s="135"/>
      <c r="R22" s="133">
        <f t="shared" si="3"/>
        <v>0.24560000000000001</v>
      </c>
      <c r="S22" s="134"/>
      <c r="T22" s="54"/>
      <c r="U22" s="54">
        <v>0.24560000000000001</v>
      </c>
      <c r="V22" s="55"/>
      <c r="W22" s="53">
        <f t="shared" si="4"/>
        <v>0.24560000000000001</v>
      </c>
      <c r="X22" s="54"/>
      <c r="Y22" s="54"/>
      <c r="Z22" s="54">
        <v>0.24560000000000001</v>
      </c>
      <c r="AA22" s="55"/>
      <c r="AB22" s="51">
        <f t="shared" si="5"/>
        <v>0</v>
      </c>
      <c r="AC22" s="54"/>
      <c r="AD22" s="54"/>
      <c r="AE22" s="54"/>
      <c r="AF22" s="55"/>
      <c r="AG22" s="46">
        <f t="shared" si="6"/>
        <v>0</v>
      </c>
      <c r="AH22" s="48"/>
      <c r="AI22" s="48"/>
      <c r="AJ22" s="48"/>
      <c r="AK22" s="49"/>
      <c r="AM22" s="58"/>
    </row>
    <row r="23" spans="1:39" ht="31.5" x14ac:dyDescent="0.25">
      <c r="A23" s="52" t="s">
        <v>47</v>
      </c>
      <c r="B23" s="59" t="s">
        <v>48</v>
      </c>
      <c r="C23" s="53">
        <f t="shared" si="0"/>
        <v>13.6074</v>
      </c>
      <c r="D23" s="54"/>
      <c r="E23" s="54"/>
      <c r="F23" s="54"/>
      <c r="G23" s="55">
        <v>13.6074</v>
      </c>
      <c r="H23" s="53">
        <f t="shared" si="1"/>
        <v>14.2813</v>
      </c>
      <c r="I23" s="54"/>
      <c r="J23" s="54"/>
      <c r="K23" s="54"/>
      <c r="L23" s="55">
        <v>14.2813</v>
      </c>
      <c r="M23" s="133">
        <f t="shared" si="2"/>
        <v>12.956527999999999</v>
      </c>
      <c r="N23" s="134"/>
      <c r="O23" s="134"/>
      <c r="P23" s="134"/>
      <c r="Q23" s="135">
        <f>13.247328-0.2893-0.0015</f>
        <v>12.956527999999999</v>
      </c>
      <c r="R23" s="133">
        <f t="shared" si="3"/>
        <v>14.042899999999999</v>
      </c>
      <c r="S23" s="134"/>
      <c r="T23" s="54"/>
      <c r="U23" s="54"/>
      <c r="V23" s="55">
        <v>14.042899999999999</v>
      </c>
      <c r="W23" s="53">
        <f t="shared" si="4"/>
        <v>14.052199999999999</v>
      </c>
      <c r="X23" s="54"/>
      <c r="Y23" s="54"/>
      <c r="Z23" s="54"/>
      <c r="AA23" s="55">
        <v>14.052199999999999</v>
      </c>
      <c r="AB23" s="51">
        <f t="shared" si="5"/>
        <v>0</v>
      </c>
      <c r="AC23" s="54"/>
      <c r="AD23" s="54"/>
      <c r="AE23" s="54"/>
      <c r="AF23" s="55"/>
      <c r="AG23" s="46">
        <f t="shared" si="6"/>
        <v>0</v>
      </c>
      <c r="AH23" s="48"/>
      <c r="AI23" s="48"/>
      <c r="AJ23" s="48"/>
      <c r="AK23" s="49"/>
    </row>
    <row r="24" spans="1:39" ht="15.75" customHeight="1" x14ac:dyDescent="0.25">
      <c r="A24" s="60" t="s">
        <v>49</v>
      </c>
      <c r="B24" s="61" t="s">
        <v>50</v>
      </c>
      <c r="C24" s="53">
        <f t="shared" si="0"/>
        <v>0</v>
      </c>
      <c r="D24" s="62"/>
      <c r="E24" s="62"/>
      <c r="F24" s="62"/>
      <c r="G24" s="63"/>
      <c r="H24" s="53">
        <f t="shared" si="1"/>
        <v>0</v>
      </c>
      <c r="I24" s="62"/>
      <c r="J24" s="62"/>
      <c r="K24" s="62"/>
      <c r="L24" s="63"/>
      <c r="M24" s="133">
        <f t="shared" si="2"/>
        <v>0</v>
      </c>
      <c r="N24" s="136"/>
      <c r="O24" s="136"/>
      <c r="P24" s="136"/>
      <c r="Q24" s="137"/>
      <c r="R24" s="133">
        <f t="shared" si="3"/>
        <v>0</v>
      </c>
      <c r="S24" s="136"/>
      <c r="T24" s="62"/>
      <c r="U24" s="62"/>
      <c r="V24" s="63"/>
      <c r="W24" s="53">
        <f t="shared" si="4"/>
        <v>0</v>
      </c>
      <c r="X24" s="62"/>
      <c r="Y24" s="62"/>
      <c r="Z24" s="62"/>
      <c r="AA24" s="63"/>
      <c r="AB24" s="51">
        <f t="shared" si="5"/>
        <v>0</v>
      </c>
      <c r="AC24" s="62"/>
      <c r="AD24" s="62"/>
      <c r="AE24" s="62"/>
      <c r="AF24" s="63"/>
      <c r="AG24" s="46">
        <f t="shared" si="6"/>
        <v>0</v>
      </c>
      <c r="AH24" s="37"/>
      <c r="AI24" s="37"/>
      <c r="AJ24" s="37"/>
      <c r="AK24" s="64"/>
    </row>
    <row r="25" spans="1:39" ht="32.25" thickBot="1" x14ac:dyDescent="0.3">
      <c r="A25" s="65" t="s">
        <v>51</v>
      </c>
      <c r="B25" s="66" t="s">
        <v>52</v>
      </c>
      <c r="C25" s="67">
        <f t="shared" si="0"/>
        <v>0</v>
      </c>
      <c r="D25" s="68"/>
      <c r="E25" s="68"/>
      <c r="F25" s="68"/>
      <c r="G25" s="69"/>
      <c r="H25" s="67">
        <f t="shared" si="1"/>
        <v>0</v>
      </c>
      <c r="I25" s="68"/>
      <c r="J25" s="68"/>
      <c r="K25" s="68"/>
      <c r="L25" s="69"/>
      <c r="M25" s="178">
        <f t="shared" si="2"/>
        <v>0</v>
      </c>
      <c r="N25" s="179"/>
      <c r="O25" s="179"/>
      <c r="P25" s="179"/>
      <c r="Q25" s="180"/>
      <c r="R25" s="67">
        <f t="shared" si="3"/>
        <v>0</v>
      </c>
      <c r="S25" s="68"/>
      <c r="T25" s="68"/>
      <c r="U25" s="68"/>
      <c r="V25" s="69"/>
      <c r="W25" s="67">
        <f t="shared" si="4"/>
        <v>0</v>
      </c>
      <c r="X25" s="68"/>
      <c r="Y25" s="68"/>
      <c r="Z25" s="68"/>
      <c r="AA25" s="69"/>
      <c r="AB25" s="70">
        <f t="shared" si="5"/>
        <v>0</v>
      </c>
      <c r="AC25" s="68"/>
      <c r="AD25" s="68"/>
      <c r="AE25" s="68"/>
      <c r="AF25" s="69"/>
      <c r="AG25" s="71">
        <f t="shared" si="6"/>
        <v>0</v>
      </c>
      <c r="AH25" s="72"/>
      <c r="AI25" s="72"/>
      <c r="AJ25" s="72"/>
      <c r="AK25" s="73"/>
    </row>
    <row r="26" spans="1:39" ht="16.5" thickBot="1" x14ac:dyDescent="0.3">
      <c r="A26" s="74"/>
      <c r="B26" s="75" t="s">
        <v>53</v>
      </c>
      <c r="C26" s="76"/>
      <c r="D26" s="77">
        <f>D8-D18-D21-D22-D23-D24-D25-E11-F11-G11</f>
        <v>0</v>
      </c>
      <c r="E26" s="77">
        <f>E8-E18-E21-E22-E23-E24-E25-F12-G12</f>
        <v>0</v>
      </c>
      <c r="F26" s="77">
        <f>F8-F18-F21-F22-F23-F24-F25-G13</f>
        <v>0</v>
      </c>
      <c r="G26" s="77">
        <f>G8-G18-G21-G22-G23-G24-G25</f>
        <v>4.6475409014590241E-5</v>
      </c>
      <c r="H26" s="76"/>
      <c r="I26" s="77">
        <f>I8-I18-I21-I22-I23-I24-I25-J11-K11-L11</f>
        <v>0</v>
      </c>
      <c r="J26" s="77">
        <f>J8-J18-J21-J22-J23-J24-J25-K12-L12</f>
        <v>0</v>
      </c>
      <c r="K26" s="77">
        <f>K8-K18-K21-K22-K23-K24-K25-L13</f>
        <v>0</v>
      </c>
      <c r="L26" s="77">
        <f>L8-L18-L21-L22-L23-L24-L25</f>
        <v>-4.0039900000010675E-5</v>
      </c>
      <c r="M26" s="76"/>
      <c r="N26" s="77">
        <f>N8-N18-N21-N22-N23-N24-N25-O11-P11-Q11</f>
        <v>0</v>
      </c>
      <c r="O26" s="77">
        <f>O8-O18-O21-O22-O23-O24-O25-P12-Q12</f>
        <v>0</v>
      </c>
      <c r="P26" s="77">
        <f>P8-P18-P21-P22-P23-P24-P25-Q13</f>
        <v>0</v>
      </c>
      <c r="Q26" s="77">
        <f>Q8-Q18-Q21-Q22-Q23-Q24-Q25</f>
        <v>1.0187182729382016E-5</v>
      </c>
      <c r="R26" s="76"/>
      <c r="S26" s="77">
        <f>S8-S18-S21-S22-S23-S24-S25-T11-U11-V11</f>
        <v>0</v>
      </c>
      <c r="T26" s="77">
        <f>T8-T18-T21-T22-T23-T24-T25-U12-V12</f>
        <v>0</v>
      </c>
      <c r="U26" s="77">
        <f>U8-U18-U21-U22-U23-U24-U25-V13</f>
        <v>0</v>
      </c>
      <c r="V26" s="77">
        <f>V8-V18-V21-V22-V23-V24-V25</f>
        <v>1.5888722426637969E-6</v>
      </c>
      <c r="W26" s="76"/>
      <c r="X26" s="77">
        <f>X8-X18-X21-X22-X23-X24-X25-Y11-Z11-AA11</f>
        <v>0</v>
      </c>
      <c r="Y26" s="77">
        <f>Y8-Y18-Y21-Y22-Y23-Y24-Y25-Z12-AA12</f>
        <v>0</v>
      </c>
      <c r="Z26" s="77">
        <f>Z8-Z18-Z21-Z22-Z23-Z24-Z25-AA13</f>
        <v>0</v>
      </c>
      <c r="AA26" s="78">
        <f>AA8-AA18-AA21-AA22-AA23-AA24-AA25</f>
        <v>-1.4111999998789315E-5</v>
      </c>
      <c r="AB26" s="76"/>
      <c r="AC26" s="77">
        <f>AC8-AC18-AC21-AC22-AC23-AC24-AC25-AD11-AE11-AF11</f>
        <v>0</v>
      </c>
      <c r="AD26" s="77">
        <f>AD8-AD18-AD21-AD22-AD23-AD24-AD25-AE12-AF12</f>
        <v>0</v>
      </c>
      <c r="AE26" s="77">
        <f>AE8-AE18-AE21-AE22-AE23-AE24-AE25-AF13</f>
        <v>0</v>
      </c>
      <c r="AF26" s="78">
        <f>AF8-AF18-AF21-AF22-AF23-AF24-AF25</f>
        <v>0</v>
      </c>
      <c r="AG26" s="79"/>
      <c r="AH26" s="77">
        <f>AH8-AH18-AH21-AH22-AH23-AH24-AH25-AI11-AJ11-AK11</f>
        <v>0</v>
      </c>
      <c r="AI26" s="77">
        <f>AI8-AI18-AI21-AI22-AI23-AI24-AI25-AJ12-AK12</f>
        <v>0</v>
      </c>
      <c r="AJ26" s="77">
        <f>AJ8-AJ18-AJ21-AJ22-AJ23-AJ24-AJ25-AK13</f>
        <v>0</v>
      </c>
      <c r="AK26" s="78">
        <f>AK8-AK18-AK21-AK22-AK23-AK24-AK25</f>
        <v>0</v>
      </c>
    </row>
    <row r="27" spans="1:39" ht="15.75" x14ac:dyDescent="0.25">
      <c r="A27" s="6"/>
      <c r="B27" s="80"/>
      <c r="C27" s="6"/>
      <c r="D27" s="6"/>
      <c r="E27" s="6"/>
      <c r="F27" s="6"/>
      <c r="G27" s="81"/>
      <c r="L27" s="82"/>
      <c r="Q27" s="82"/>
      <c r="V27" s="82"/>
      <c r="AA27" s="82"/>
    </row>
    <row r="28" spans="1:39" ht="15.75" x14ac:dyDescent="0.25">
      <c r="A28" s="83"/>
      <c r="B28" s="83" t="s">
        <v>54</v>
      </c>
      <c r="C28" s="83"/>
      <c r="D28" s="83"/>
      <c r="E28" s="83"/>
      <c r="F28" s="83"/>
      <c r="G28" s="83"/>
      <c r="L28" s="82"/>
      <c r="Q28" s="82"/>
      <c r="V28" s="82"/>
      <c r="AA28" s="82"/>
    </row>
    <row r="29" spans="1:39" ht="15.75" x14ac:dyDescent="0.25">
      <c r="A29" s="83"/>
      <c r="B29" s="83"/>
      <c r="C29" s="83"/>
      <c r="D29" s="83"/>
      <c r="E29" s="83"/>
      <c r="F29" s="83"/>
      <c r="G29" s="83"/>
      <c r="L29" s="82"/>
      <c r="Q29" s="82"/>
      <c r="V29" s="82"/>
      <c r="AA29" s="82"/>
    </row>
    <row r="30" spans="1:39" ht="15.75" hidden="1" customHeight="1" x14ac:dyDescent="0.25">
      <c r="A30" s="83"/>
      <c r="B30" s="84" t="s">
        <v>55</v>
      </c>
      <c r="C30" s="83"/>
      <c r="D30" s="83"/>
      <c r="E30" s="83"/>
      <c r="F30" s="83"/>
      <c r="G30" s="83"/>
      <c r="L30" s="82"/>
      <c r="Q30" s="82"/>
      <c r="V30" s="82"/>
      <c r="AA30" s="82"/>
    </row>
    <row r="31" spans="1:39" ht="30.75" hidden="1" customHeight="1" x14ac:dyDescent="0.25">
      <c r="A31" s="85" t="s">
        <v>56</v>
      </c>
      <c r="B31" s="86" t="s">
        <v>57</v>
      </c>
      <c r="C31" s="87" t="s">
        <v>13</v>
      </c>
      <c r="D31" s="87" t="s">
        <v>14</v>
      </c>
      <c r="E31" s="87" t="s">
        <v>15</v>
      </c>
      <c r="F31" s="87" t="s">
        <v>16</v>
      </c>
      <c r="G31" s="88" t="s">
        <v>17</v>
      </c>
      <c r="H31" s="87" t="s">
        <v>13</v>
      </c>
      <c r="I31" s="87" t="s">
        <v>14</v>
      </c>
      <c r="J31" s="87" t="s">
        <v>15</v>
      </c>
      <c r="K31" s="87" t="s">
        <v>16</v>
      </c>
      <c r="L31" s="88" t="s">
        <v>17</v>
      </c>
      <c r="M31" s="87" t="s">
        <v>13</v>
      </c>
      <c r="N31" s="87" t="s">
        <v>14</v>
      </c>
      <c r="O31" s="87" t="s">
        <v>15</v>
      </c>
      <c r="P31" s="87" t="s">
        <v>16</v>
      </c>
      <c r="Q31" s="88" t="s">
        <v>17</v>
      </c>
      <c r="R31" s="87" t="s">
        <v>13</v>
      </c>
      <c r="S31" s="87" t="s">
        <v>14</v>
      </c>
      <c r="T31" s="87" t="s">
        <v>15</v>
      </c>
      <c r="U31" s="87" t="s">
        <v>16</v>
      </c>
      <c r="V31" s="88" t="s">
        <v>17</v>
      </c>
      <c r="W31" s="87" t="s">
        <v>13</v>
      </c>
      <c r="X31" s="87" t="s">
        <v>14</v>
      </c>
      <c r="Y31" s="87" t="s">
        <v>15</v>
      </c>
      <c r="Z31" s="87" t="s">
        <v>16</v>
      </c>
      <c r="AA31" s="88" t="s">
        <v>17</v>
      </c>
      <c r="AB31" s="87" t="s">
        <v>13</v>
      </c>
      <c r="AC31" s="87" t="s">
        <v>14</v>
      </c>
      <c r="AD31" s="87" t="s">
        <v>15</v>
      </c>
      <c r="AE31" s="87" t="s">
        <v>16</v>
      </c>
      <c r="AF31" s="88" t="s">
        <v>17</v>
      </c>
      <c r="AG31" s="87" t="s">
        <v>13</v>
      </c>
      <c r="AH31" s="87" t="s">
        <v>14</v>
      </c>
      <c r="AI31" s="87" t="s">
        <v>15</v>
      </c>
      <c r="AJ31" s="87" t="s">
        <v>16</v>
      </c>
      <c r="AK31" s="88" t="s">
        <v>17</v>
      </c>
    </row>
    <row r="32" spans="1:39" ht="15.75" hidden="1" x14ac:dyDescent="0.25">
      <c r="A32" s="89"/>
      <c r="B32" s="90"/>
      <c r="C32" s="91">
        <f>SUM(D32:G32)</f>
        <v>0</v>
      </c>
      <c r="D32" s="92"/>
      <c r="E32" s="92"/>
      <c r="F32" s="92"/>
      <c r="G32" s="93"/>
      <c r="H32" s="94">
        <f>SUM(I32:L32)</f>
        <v>0</v>
      </c>
      <c r="I32" s="92"/>
      <c r="J32" s="92"/>
      <c r="K32" s="92"/>
      <c r="L32" s="93"/>
      <c r="M32" s="94">
        <f>SUM(N32:Q32)</f>
        <v>0</v>
      </c>
      <c r="N32" s="92"/>
      <c r="O32" s="92"/>
      <c r="P32" s="92"/>
      <c r="Q32" s="93"/>
      <c r="R32" s="94">
        <f>SUM(S32:V32)</f>
        <v>0</v>
      </c>
      <c r="S32" s="92"/>
      <c r="T32" s="92"/>
      <c r="U32" s="92"/>
      <c r="V32" s="93"/>
      <c r="W32" s="94">
        <f>SUM(X32:AA32)</f>
        <v>0</v>
      </c>
      <c r="X32" s="92"/>
      <c r="Y32" s="92"/>
      <c r="Z32" s="92"/>
      <c r="AA32" s="93"/>
      <c r="AB32" s="94">
        <f>SUM(AC32:AF32)</f>
        <v>0</v>
      </c>
      <c r="AC32" s="92"/>
      <c r="AD32" s="92"/>
      <c r="AE32" s="92"/>
      <c r="AF32" s="93"/>
      <c r="AG32" s="94">
        <f>SUM(AH32:AK32)</f>
        <v>0</v>
      </c>
      <c r="AH32" s="92"/>
      <c r="AI32" s="92"/>
      <c r="AJ32" s="92"/>
      <c r="AK32" s="93"/>
    </row>
    <row r="33" spans="1:37" ht="16.5" hidden="1" customHeight="1" x14ac:dyDescent="0.25">
      <c r="A33" s="89"/>
      <c r="B33" s="90"/>
      <c r="C33" s="91">
        <f>SUM(D33:G33)</f>
        <v>0</v>
      </c>
      <c r="D33" s="92"/>
      <c r="E33" s="92"/>
      <c r="F33" s="92"/>
      <c r="G33" s="93"/>
      <c r="H33" s="94">
        <f>SUM(I33:L33)</f>
        <v>0</v>
      </c>
      <c r="I33" s="92"/>
      <c r="J33" s="92"/>
      <c r="K33" s="92"/>
      <c r="L33" s="93"/>
      <c r="M33" s="94">
        <f>SUM(N33:Q33)</f>
        <v>0</v>
      </c>
      <c r="N33" s="92"/>
      <c r="O33" s="92"/>
      <c r="P33" s="92"/>
      <c r="Q33" s="93"/>
      <c r="R33" s="94">
        <f>SUM(S33:V33)</f>
        <v>0</v>
      </c>
      <c r="S33" s="92"/>
      <c r="T33" s="92"/>
      <c r="U33" s="92"/>
      <c r="V33" s="93"/>
      <c r="W33" s="94">
        <f>SUM(X33:AA33)</f>
        <v>0</v>
      </c>
      <c r="X33" s="92"/>
      <c r="Y33" s="92"/>
      <c r="Z33" s="92"/>
      <c r="AA33" s="93"/>
      <c r="AB33" s="94">
        <f>SUM(AC33:AF33)</f>
        <v>0</v>
      </c>
      <c r="AC33" s="92"/>
      <c r="AD33" s="92"/>
      <c r="AE33" s="92"/>
      <c r="AF33" s="93"/>
      <c r="AG33" s="94">
        <f>SUM(AH33:AK33)</f>
        <v>0</v>
      </c>
      <c r="AH33" s="92"/>
      <c r="AI33" s="92"/>
      <c r="AJ33" s="92"/>
      <c r="AK33" s="93"/>
    </row>
    <row r="34" spans="1:37" ht="16.5" hidden="1" customHeight="1" x14ac:dyDescent="0.25">
      <c r="A34" s="89"/>
      <c r="B34" s="90"/>
      <c r="C34" s="91">
        <f>SUM(D34:G34)</f>
        <v>0</v>
      </c>
      <c r="D34" s="92"/>
      <c r="E34" s="92"/>
      <c r="F34" s="92"/>
      <c r="G34" s="93"/>
      <c r="H34" s="94">
        <f>SUM(I34:L34)</f>
        <v>0</v>
      </c>
      <c r="I34" s="92"/>
      <c r="J34" s="92"/>
      <c r="K34" s="92"/>
      <c r="L34" s="93"/>
      <c r="M34" s="94">
        <f>SUM(N34:Q34)</f>
        <v>0</v>
      </c>
      <c r="N34" s="92"/>
      <c r="O34" s="92"/>
      <c r="P34" s="92"/>
      <c r="Q34" s="93"/>
      <c r="R34" s="94">
        <f>SUM(S34:V34)</f>
        <v>0</v>
      </c>
      <c r="S34" s="92"/>
      <c r="T34" s="92"/>
      <c r="U34" s="92"/>
      <c r="V34" s="93"/>
      <c r="W34" s="94">
        <f>SUM(X34:AA34)</f>
        <v>0</v>
      </c>
      <c r="X34" s="92"/>
      <c r="Y34" s="92"/>
      <c r="Z34" s="92"/>
      <c r="AA34" s="93"/>
      <c r="AB34" s="94">
        <f>SUM(AC34:AF34)</f>
        <v>0</v>
      </c>
      <c r="AC34" s="92"/>
      <c r="AD34" s="92"/>
      <c r="AE34" s="92"/>
      <c r="AF34" s="93"/>
      <c r="AG34" s="94">
        <f>SUM(AH34:AK34)</f>
        <v>0</v>
      </c>
      <c r="AH34" s="92"/>
      <c r="AI34" s="92"/>
      <c r="AJ34" s="92"/>
      <c r="AK34" s="93"/>
    </row>
    <row r="35" spans="1:37" hidden="1" x14ac:dyDescent="0.25">
      <c r="A35" s="187" t="s">
        <v>58</v>
      </c>
      <c r="B35" s="187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</row>
    <row r="36" spans="1:37" ht="16.5" hidden="1" thickBot="1" x14ac:dyDescent="0.3">
      <c r="A36" s="96"/>
      <c r="B36" s="97" t="s">
        <v>59</v>
      </c>
      <c r="C36" s="98">
        <f>SUM(C32:C34)</f>
        <v>0</v>
      </c>
      <c r="D36" s="98">
        <f>SUM(D32:D34)</f>
        <v>0</v>
      </c>
      <c r="E36" s="98">
        <f>SUM(E32:E34)</f>
        <v>0</v>
      </c>
      <c r="F36" s="98">
        <f>SUM(F32:F34)</f>
        <v>0</v>
      </c>
      <c r="G36" s="99">
        <f>SUM(G32:G34)</f>
        <v>0</v>
      </c>
      <c r="H36" s="100">
        <f t="shared" ref="H36:AK36" si="7">SUM(H32:H34)</f>
        <v>0</v>
      </c>
      <c r="I36" s="100">
        <f t="shared" si="7"/>
        <v>0</v>
      </c>
      <c r="J36" s="100">
        <f t="shared" si="7"/>
        <v>0</v>
      </c>
      <c r="K36" s="100">
        <f t="shared" si="7"/>
        <v>0</v>
      </c>
      <c r="L36" s="101">
        <f t="shared" si="7"/>
        <v>0</v>
      </c>
      <c r="M36" s="100">
        <f t="shared" si="7"/>
        <v>0</v>
      </c>
      <c r="N36" s="100">
        <f t="shared" si="7"/>
        <v>0</v>
      </c>
      <c r="O36" s="100">
        <f t="shared" si="7"/>
        <v>0</v>
      </c>
      <c r="P36" s="100">
        <f t="shared" si="7"/>
        <v>0</v>
      </c>
      <c r="Q36" s="101">
        <f t="shared" si="7"/>
        <v>0</v>
      </c>
      <c r="R36" s="100">
        <f t="shared" si="7"/>
        <v>0</v>
      </c>
      <c r="S36" s="100">
        <f t="shared" si="7"/>
        <v>0</v>
      </c>
      <c r="T36" s="100">
        <f t="shared" si="7"/>
        <v>0</v>
      </c>
      <c r="U36" s="100">
        <f t="shared" si="7"/>
        <v>0</v>
      </c>
      <c r="V36" s="101">
        <f t="shared" si="7"/>
        <v>0</v>
      </c>
      <c r="W36" s="100">
        <f t="shared" si="7"/>
        <v>0</v>
      </c>
      <c r="X36" s="100">
        <f t="shared" si="7"/>
        <v>0</v>
      </c>
      <c r="Y36" s="100">
        <f t="shared" si="7"/>
        <v>0</v>
      </c>
      <c r="Z36" s="100">
        <f t="shared" si="7"/>
        <v>0</v>
      </c>
      <c r="AA36" s="101">
        <f t="shared" si="7"/>
        <v>0</v>
      </c>
      <c r="AB36" s="100">
        <f t="shared" si="7"/>
        <v>0</v>
      </c>
      <c r="AC36" s="100">
        <f t="shared" si="7"/>
        <v>0</v>
      </c>
      <c r="AD36" s="100">
        <f t="shared" si="7"/>
        <v>0</v>
      </c>
      <c r="AE36" s="100">
        <f t="shared" si="7"/>
        <v>0</v>
      </c>
      <c r="AF36" s="101">
        <f t="shared" si="7"/>
        <v>0</v>
      </c>
      <c r="AG36" s="100">
        <f t="shared" si="7"/>
        <v>0</v>
      </c>
      <c r="AH36" s="100">
        <f t="shared" si="7"/>
        <v>0</v>
      </c>
      <c r="AI36" s="100">
        <f t="shared" si="7"/>
        <v>0</v>
      </c>
      <c r="AJ36" s="100">
        <f t="shared" si="7"/>
        <v>0</v>
      </c>
      <c r="AK36" s="101">
        <f t="shared" si="7"/>
        <v>0</v>
      </c>
    </row>
    <row r="37" spans="1:37" hidden="1" x14ac:dyDescent="0.25"/>
    <row r="38" spans="1:37" ht="16.5" thickBot="1" x14ac:dyDescent="0.3">
      <c r="B38" s="84" t="s">
        <v>60</v>
      </c>
    </row>
    <row r="39" spans="1:37" ht="31.5" x14ac:dyDescent="0.25">
      <c r="A39" s="85" t="s">
        <v>56</v>
      </c>
      <c r="B39" s="86" t="s">
        <v>61</v>
      </c>
      <c r="C39" s="87" t="s">
        <v>13</v>
      </c>
      <c r="D39" s="87" t="s">
        <v>14</v>
      </c>
      <c r="E39" s="87" t="s">
        <v>15</v>
      </c>
      <c r="F39" s="87" t="s">
        <v>16</v>
      </c>
      <c r="G39" s="88" t="s">
        <v>17</v>
      </c>
      <c r="H39" s="87" t="s">
        <v>13</v>
      </c>
      <c r="I39" s="87" t="s">
        <v>14</v>
      </c>
      <c r="J39" s="87" t="s">
        <v>15</v>
      </c>
      <c r="K39" s="87" t="s">
        <v>16</v>
      </c>
      <c r="L39" s="88" t="s">
        <v>17</v>
      </c>
      <c r="M39" s="87" t="s">
        <v>13</v>
      </c>
      <c r="N39" s="87" t="s">
        <v>14</v>
      </c>
      <c r="O39" s="87" t="s">
        <v>15</v>
      </c>
      <c r="P39" s="87" t="s">
        <v>16</v>
      </c>
      <c r="Q39" s="88" t="s">
        <v>17</v>
      </c>
      <c r="R39" s="87" t="s">
        <v>13</v>
      </c>
      <c r="S39" s="87" t="s">
        <v>14</v>
      </c>
      <c r="T39" s="87" t="s">
        <v>15</v>
      </c>
      <c r="U39" s="87" t="s">
        <v>16</v>
      </c>
      <c r="V39" s="88" t="s">
        <v>17</v>
      </c>
      <c r="W39" s="87" t="s">
        <v>13</v>
      </c>
      <c r="X39" s="87" t="s">
        <v>14</v>
      </c>
      <c r="Y39" s="87" t="s">
        <v>15</v>
      </c>
      <c r="Z39" s="87" t="s">
        <v>16</v>
      </c>
      <c r="AA39" s="88" t="s">
        <v>17</v>
      </c>
      <c r="AB39" s="87" t="s">
        <v>13</v>
      </c>
      <c r="AC39" s="87" t="s">
        <v>14</v>
      </c>
      <c r="AD39" s="87" t="s">
        <v>15</v>
      </c>
      <c r="AE39" s="87" t="s">
        <v>16</v>
      </c>
      <c r="AF39" s="88" t="s">
        <v>17</v>
      </c>
      <c r="AG39" s="87" t="s">
        <v>13</v>
      </c>
      <c r="AH39" s="87" t="s">
        <v>14</v>
      </c>
      <c r="AI39" s="87" t="s">
        <v>15</v>
      </c>
      <c r="AJ39" s="87" t="s">
        <v>16</v>
      </c>
      <c r="AK39" s="88" t="s">
        <v>17</v>
      </c>
    </row>
    <row r="40" spans="1:37" ht="15.75" x14ac:dyDescent="0.25">
      <c r="A40" s="102"/>
      <c r="B40" s="103" t="s">
        <v>62</v>
      </c>
      <c r="C40" s="91">
        <f>SUM(D40:G40)</f>
        <v>13.6074</v>
      </c>
      <c r="D40" s="92"/>
      <c r="E40" s="92"/>
      <c r="F40" s="92"/>
      <c r="G40" s="93">
        <v>13.6074</v>
      </c>
      <c r="H40" s="94">
        <f>SUM(I40:L40)</f>
        <v>14.2813</v>
      </c>
      <c r="I40" s="92"/>
      <c r="J40" s="92"/>
      <c r="K40" s="92"/>
      <c r="L40" s="93">
        <v>14.2813</v>
      </c>
      <c r="M40" s="94">
        <f>SUM(N40:Q40)</f>
        <v>12.956527999999999</v>
      </c>
      <c r="N40" s="92"/>
      <c r="O40" s="92"/>
      <c r="P40" s="92"/>
      <c r="Q40" s="93">
        <f>Q23</f>
        <v>12.956527999999999</v>
      </c>
      <c r="R40" s="202">
        <f>SUM(S40:V40)</f>
        <v>14.042899999999999</v>
      </c>
      <c r="S40" s="203"/>
      <c r="T40" s="203"/>
      <c r="U40" s="203"/>
      <c r="V40" s="204">
        <f>V23</f>
        <v>14.042899999999999</v>
      </c>
      <c r="W40" s="94">
        <f>SUM(X40:AA40)</f>
        <v>14.052199999999999</v>
      </c>
      <c r="X40" s="92"/>
      <c r="Y40" s="92"/>
      <c r="Z40" s="92"/>
      <c r="AA40" s="93">
        <v>14.052199999999999</v>
      </c>
      <c r="AB40" s="94">
        <f>SUM(AC40:AF40)</f>
        <v>0</v>
      </c>
      <c r="AC40" s="92"/>
      <c r="AD40" s="92"/>
      <c r="AE40" s="92"/>
      <c r="AF40" s="93"/>
      <c r="AG40" s="94">
        <f>SUM(AH40:AK40)</f>
        <v>0</v>
      </c>
      <c r="AH40" s="92"/>
      <c r="AI40" s="92"/>
      <c r="AJ40" s="92"/>
      <c r="AK40" s="93"/>
    </row>
    <row r="41" spans="1:37" ht="15.75" x14ac:dyDescent="0.25">
      <c r="A41" s="104"/>
      <c r="B41" s="105" t="s">
        <v>63</v>
      </c>
      <c r="C41" s="91">
        <f>SUM(D41:G41)</f>
        <v>0.19889999999999999</v>
      </c>
      <c r="D41" s="92"/>
      <c r="E41" s="92"/>
      <c r="F41" s="92">
        <v>0.19889999999999999</v>
      </c>
      <c r="G41" s="93"/>
      <c r="H41" s="94">
        <f>SUM(I41:L41)</f>
        <v>0.24560000000000001</v>
      </c>
      <c r="I41" s="92"/>
      <c r="J41" s="92"/>
      <c r="K41" s="92">
        <v>0.24560000000000001</v>
      </c>
      <c r="L41" s="93"/>
      <c r="M41" s="94">
        <f>SUM(N41:Q41)</f>
        <v>0.24707999999999999</v>
      </c>
      <c r="N41" s="92"/>
      <c r="O41" s="92"/>
      <c r="P41" s="92">
        <f>P22</f>
        <v>0.24707999999999999</v>
      </c>
      <c r="Q41" s="93"/>
      <c r="R41" s="202">
        <f>SUM(S41:V41)</f>
        <v>0.24560000000000001</v>
      </c>
      <c r="S41" s="203"/>
      <c r="T41" s="203"/>
      <c r="U41" s="203">
        <f>U22</f>
        <v>0.24560000000000001</v>
      </c>
      <c r="V41" s="204"/>
      <c r="W41" s="94">
        <f>SUM(X41:AA41)</f>
        <v>0.24560000000000001</v>
      </c>
      <c r="X41" s="92"/>
      <c r="Y41" s="92"/>
      <c r="Z41" s="92">
        <v>0.24560000000000001</v>
      </c>
      <c r="AA41" s="93"/>
      <c r="AB41" s="94">
        <f>SUM(AC41:AF41)</f>
        <v>0</v>
      </c>
      <c r="AC41" s="92"/>
      <c r="AD41" s="92"/>
      <c r="AE41" s="92"/>
      <c r="AF41" s="93"/>
      <c r="AG41" s="94">
        <f>SUM(AH41:AK41)</f>
        <v>0</v>
      </c>
      <c r="AH41" s="92"/>
      <c r="AI41" s="92"/>
      <c r="AJ41" s="92"/>
      <c r="AK41" s="93"/>
    </row>
    <row r="42" spans="1:37" ht="15.75" x14ac:dyDescent="0.25">
      <c r="A42" s="104"/>
      <c r="B42" s="105"/>
      <c r="C42" s="91">
        <f>SUM(D42:G42)</f>
        <v>0</v>
      </c>
      <c r="D42" s="92"/>
      <c r="E42" s="92"/>
      <c r="F42" s="92"/>
      <c r="G42" s="93"/>
      <c r="H42" s="94">
        <f>SUM(I42:L42)</f>
        <v>0</v>
      </c>
      <c r="I42" s="92"/>
      <c r="J42" s="92"/>
      <c r="K42" s="92"/>
      <c r="L42" s="93"/>
      <c r="M42" s="94">
        <f>SUM(N42:Q42)</f>
        <v>0</v>
      </c>
      <c r="N42" s="92"/>
      <c r="O42" s="92"/>
      <c r="P42" s="92"/>
      <c r="Q42" s="93"/>
      <c r="R42" s="202">
        <f>SUM(S42:V42)</f>
        <v>0</v>
      </c>
      <c r="S42" s="203"/>
      <c r="T42" s="203"/>
      <c r="U42" s="203"/>
      <c r="V42" s="204"/>
      <c r="W42" s="94">
        <f>SUM(X42:AA42)</f>
        <v>0</v>
      </c>
      <c r="X42" s="92"/>
      <c r="Y42" s="92"/>
      <c r="Z42" s="92"/>
      <c r="AA42" s="93"/>
      <c r="AB42" s="94">
        <f>SUM(AC42:AF42)</f>
        <v>0</v>
      </c>
      <c r="AC42" s="92"/>
      <c r="AD42" s="92"/>
      <c r="AE42" s="92"/>
      <c r="AF42" s="93"/>
      <c r="AG42" s="94">
        <f>SUM(AH42:AK42)</f>
        <v>0</v>
      </c>
      <c r="AH42" s="92"/>
      <c r="AI42" s="92"/>
      <c r="AJ42" s="92"/>
      <c r="AK42" s="93"/>
    </row>
    <row r="43" spans="1:37" ht="15.75" thickBot="1" x14ac:dyDescent="0.3">
      <c r="A43" s="187" t="s">
        <v>58</v>
      </c>
      <c r="B43" s="187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205"/>
      <c r="S43" s="205"/>
      <c r="T43" s="205"/>
      <c r="U43" s="205"/>
      <c r="V43" s="20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</row>
    <row r="44" spans="1:37" ht="16.5" thickBot="1" x14ac:dyDescent="0.3">
      <c r="A44" s="96"/>
      <c r="B44" s="97" t="s">
        <v>59</v>
      </c>
      <c r="C44" s="106">
        <f>SUM(C40:C42)</f>
        <v>13.8063</v>
      </c>
      <c r="D44" s="106">
        <f>SUM(D40:D42)</f>
        <v>0</v>
      </c>
      <c r="E44" s="106">
        <f>SUM(E40:E42)</f>
        <v>0</v>
      </c>
      <c r="F44" s="106">
        <f>SUM(F40:F42)</f>
        <v>0.19889999999999999</v>
      </c>
      <c r="G44" s="107">
        <f>SUM(G40:G42)</f>
        <v>13.6074</v>
      </c>
      <c r="H44" s="100">
        <f t="shared" ref="H44:Q44" si="8">SUM(H40:H42)</f>
        <v>14.526899999999999</v>
      </c>
      <c r="I44" s="100">
        <f t="shared" si="8"/>
        <v>0</v>
      </c>
      <c r="J44" s="100">
        <f t="shared" si="8"/>
        <v>0</v>
      </c>
      <c r="K44" s="100">
        <f t="shared" si="8"/>
        <v>0.24560000000000001</v>
      </c>
      <c r="L44" s="101">
        <f t="shared" si="8"/>
        <v>14.2813</v>
      </c>
      <c r="M44" s="100">
        <f t="shared" si="8"/>
        <v>13.203607999999999</v>
      </c>
      <c r="N44" s="100">
        <f t="shared" si="8"/>
        <v>0</v>
      </c>
      <c r="O44" s="100">
        <f t="shared" si="8"/>
        <v>0</v>
      </c>
      <c r="P44" s="100">
        <f t="shared" si="8"/>
        <v>0.24707999999999999</v>
      </c>
      <c r="Q44" s="101">
        <f t="shared" si="8"/>
        <v>12.956527999999999</v>
      </c>
      <c r="R44" s="206">
        <f>SUM(R40:R42)</f>
        <v>14.288499999999999</v>
      </c>
      <c r="S44" s="206">
        <f t="shared" ref="S44:AK44" si="9">SUM(S40:S42)</f>
        <v>0</v>
      </c>
      <c r="T44" s="206">
        <f t="shared" si="9"/>
        <v>0</v>
      </c>
      <c r="U44" s="206">
        <f t="shared" si="9"/>
        <v>0.24560000000000001</v>
      </c>
      <c r="V44" s="207">
        <f t="shared" si="9"/>
        <v>14.042899999999999</v>
      </c>
      <c r="W44" s="100">
        <f t="shared" si="9"/>
        <v>14.297799999999999</v>
      </c>
      <c r="X44" s="100">
        <f t="shared" si="9"/>
        <v>0</v>
      </c>
      <c r="Y44" s="100">
        <f t="shared" si="9"/>
        <v>0</v>
      </c>
      <c r="Z44" s="100">
        <f t="shared" si="9"/>
        <v>0.24560000000000001</v>
      </c>
      <c r="AA44" s="101">
        <f t="shared" si="9"/>
        <v>14.052199999999999</v>
      </c>
      <c r="AB44" s="100">
        <f t="shared" si="9"/>
        <v>0</v>
      </c>
      <c r="AC44" s="100">
        <f t="shared" si="9"/>
        <v>0</v>
      </c>
      <c r="AD44" s="100">
        <f t="shared" si="9"/>
        <v>0</v>
      </c>
      <c r="AE44" s="100">
        <f t="shared" si="9"/>
        <v>0</v>
      </c>
      <c r="AF44" s="101">
        <f t="shared" si="9"/>
        <v>0</v>
      </c>
      <c r="AG44" s="100">
        <f t="shared" si="9"/>
        <v>0</v>
      </c>
      <c r="AH44" s="100">
        <f t="shared" si="9"/>
        <v>0</v>
      </c>
      <c r="AI44" s="100">
        <f t="shared" si="9"/>
        <v>0</v>
      </c>
      <c r="AJ44" s="100">
        <f t="shared" si="9"/>
        <v>0</v>
      </c>
      <c r="AK44" s="101">
        <f t="shared" si="9"/>
        <v>0</v>
      </c>
    </row>
    <row r="45" spans="1:37" hidden="1" x14ac:dyDescent="0.25"/>
    <row r="46" spans="1:37" ht="17.25" hidden="1" customHeight="1" x14ac:dyDescent="0.25">
      <c r="B46" s="84" t="s">
        <v>64</v>
      </c>
    </row>
    <row r="47" spans="1:37" ht="31.5" hidden="1" x14ac:dyDescent="0.25">
      <c r="A47" s="85" t="s">
        <v>56</v>
      </c>
      <c r="B47" s="86" t="s">
        <v>57</v>
      </c>
      <c r="C47" s="87" t="s">
        <v>13</v>
      </c>
      <c r="D47" s="87" t="s">
        <v>14</v>
      </c>
      <c r="E47" s="87" t="s">
        <v>15</v>
      </c>
      <c r="F47" s="87" t="s">
        <v>16</v>
      </c>
      <c r="G47" s="88" t="s">
        <v>17</v>
      </c>
      <c r="H47" s="87" t="s">
        <v>13</v>
      </c>
      <c r="I47" s="87" t="s">
        <v>14</v>
      </c>
      <c r="J47" s="87" t="s">
        <v>15</v>
      </c>
      <c r="K47" s="87" t="s">
        <v>16</v>
      </c>
      <c r="L47" s="88" t="s">
        <v>17</v>
      </c>
      <c r="M47" s="87" t="s">
        <v>13</v>
      </c>
      <c r="N47" s="87" t="s">
        <v>14</v>
      </c>
      <c r="O47" s="87" t="s">
        <v>15</v>
      </c>
      <c r="P47" s="87" t="s">
        <v>16</v>
      </c>
      <c r="Q47" s="88" t="s">
        <v>17</v>
      </c>
      <c r="R47" s="87" t="s">
        <v>13</v>
      </c>
      <c r="S47" s="87" t="s">
        <v>14</v>
      </c>
      <c r="T47" s="87" t="s">
        <v>15</v>
      </c>
      <c r="U47" s="87" t="s">
        <v>16</v>
      </c>
      <c r="V47" s="88" t="s">
        <v>17</v>
      </c>
      <c r="W47" s="87" t="s">
        <v>13</v>
      </c>
      <c r="X47" s="87" t="s">
        <v>14</v>
      </c>
      <c r="Y47" s="87" t="s">
        <v>15</v>
      </c>
      <c r="Z47" s="87" t="s">
        <v>16</v>
      </c>
      <c r="AA47" s="88" t="s">
        <v>17</v>
      </c>
      <c r="AB47" s="87" t="s">
        <v>13</v>
      </c>
      <c r="AC47" s="87" t="s">
        <v>14</v>
      </c>
      <c r="AD47" s="87" t="s">
        <v>15</v>
      </c>
      <c r="AE47" s="87" t="s">
        <v>16</v>
      </c>
      <c r="AF47" s="88" t="s">
        <v>17</v>
      </c>
      <c r="AG47" s="87" t="s">
        <v>13</v>
      </c>
      <c r="AH47" s="87" t="s">
        <v>14</v>
      </c>
      <c r="AI47" s="87" t="s">
        <v>15</v>
      </c>
      <c r="AJ47" s="87" t="s">
        <v>16</v>
      </c>
      <c r="AK47" s="88" t="s">
        <v>17</v>
      </c>
    </row>
    <row r="48" spans="1:37" ht="15.75" hidden="1" x14ac:dyDescent="0.25">
      <c r="A48" s="89"/>
      <c r="B48" s="90"/>
      <c r="C48" s="91">
        <f>SUM(D48:G48)</f>
        <v>0</v>
      </c>
      <c r="D48" s="92"/>
      <c r="E48" s="92"/>
      <c r="F48" s="92"/>
      <c r="G48" s="93"/>
      <c r="H48" s="94">
        <f>SUM(I48:L48)</f>
        <v>0</v>
      </c>
      <c r="I48" s="92"/>
      <c r="J48" s="92"/>
      <c r="K48" s="92"/>
      <c r="L48" s="93"/>
      <c r="M48" s="94">
        <f>SUM(N48:Q48)</f>
        <v>0</v>
      </c>
      <c r="N48" s="92"/>
      <c r="O48" s="92"/>
      <c r="P48" s="92"/>
      <c r="Q48" s="93"/>
      <c r="R48" s="94">
        <f>SUM(S48:V48)</f>
        <v>0</v>
      </c>
      <c r="S48" s="92"/>
      <c r="T48" s="92"/>
      <c r="U48" s="92"/>
      <c r="V48" s="93"/>
      <c r="W48" s="94">
        <f>SUM(X48:AA48)</f>
        <v>0</v>
      </c>
      <c r="X48" s="92"/>
      <c r="Y48" s="92"/>
      <c r="Z48" s="92"/>
      <c r="AA48" s="93"/>
      <c r="AB48" s="94">
        <f>SUM(AC48:AF48)</f>
        <v>0</v>
      </c>
      <c r="AC48" s="92"/>
      <c r="AD48" s="92"/>
      <c r="AE48" s="92"/>
      <c r="AF48" s="93"/>
      <c r="AG48" s="94">
        <f>SUM(AH48:AK48)</f>
        <v>0</v>
      </c>
      <c r="AH48" s="92"/>
      <c r="AI48" s="92"/>
      <c r="AJ48" s="92"/>
      <c r="AK48" s="93"/>
    </row>
    <row r="49" spans="1:37" ht="15.75" hidden="1" x14ac:dyDescent="0.25">
      <c r="A49" s="89"/>
      <c r="B49" s="90"/>
      <c r="C49" s="91">
        <f>SUM(D49:G49)</f>
        <v>0</v>
      </c>
      <c r="D49" s="92"/>
      <c r="E49" s="92"/>
      <c r="F49" s="92"/>
      <c r="G49" s="93"/>
      <c r="H49" s="94">
        <f>SUM(I49:L49)</f>
        <v>0</v>
      </c>
      <c r="I49" s="92"/>
      <c r="J49" s="92"/>
      <c r="K49" s="92"/>
      <c r="L49" s="93"/>
      <c r="M49" s="94">
        <f>SUM(N49:Q49)</f>
        <v>0</v>
      </c>
      <c r="N49" s="92"/>
      <c r="O49" s="92"/>
      <c r="P49" s="92"/>
      <c r="Q49" s="93"/>
      <c r="R49" s="94">
        <f>SUM(S49:V49)</f>
        <v>0</v>
      </c>
      <c r="S49" s="92"/>
      <c r="T49" s="92"/>
      <c r="U49" s="92"/>
      <c r="V49" s="93"/>
      <c r="W49" s="94">
        <f>SUM(X49:AA49)</f>
        <v>0</v>
      </c>
      <c r="X49" s="92"/>
      <c r="Y49" s="92"/>
      <c r="Z49" s="92"/>
      <c r="AA49" s="93"/>
      <c r="AB49" s="94">
        <f>SUM(AC49:AF49)</f>
        <v>0</v>
      </c>
      <c r="AC49" s="92"/>
      <c r="AD49" s="92"/>
      <c r="AE49" s="92"/>
      <c r="AF49" s="93"/>
      <c r="AG49" s="94">
        <f>SUM(AH49:AK49)</f>
        <v>0</v>
      </c>
      <c r="AH49" s="92"/>
      <c r="AI49" s="92"/>
      <c r="AJ49" s="92"/>
      <c r="AK49" s="93"/>
    </row>
    <row r="50" spans="1:37" ht="15.75" hidden="1" x14ac:dyDescent="0.25">
      <c r="A50" s="89"/>
      <c r="B50" s="90"/>
      <c r="C50" s="91">
        <f>SUM(D50:G50)</f>
        <v>0</v>
      </c>
      <c r="D50" s="92"/>
      <c r="E50" s="92"/>
      <c r="F50" s="92"/>
      <c r="G50" s="93"/>
      <c r="H50" s="94">
        <f>SUM(I50:L50)</f>
        <v>0</v>
      </c>
      <c r="I50" s="92"/>
      <c r="J50" s="92"/>
      <c r="K50" s="92"/>
      <c r="L50" s="93"/>
      <c r="M50" s="94">
        <f>SUM(N50:Q50)</f>
        <v>0</v>
      </c>
      <c r="N50" s="92"/>
      <c r="O50" s="92"/>
      <c r="P50" s="92"/>
      <c r="Q50" s="93"/>
      <c r="R50" s="94">
        <f>SUM(S50:V50)</f>
        <v>0</v>
      </c>
      <c r="S50" s="92"/>
      <c r="T50" s="92"/>
      <c r="U50" s="92"/>
      <c r="V50" s="93"/>
      <c r="W50" s="94">
        <f>SUM(X50:AA50)</f>
        <v>0</v>
      </c>
      <c r="X50" s="92"/>
      <c r="Y50" s="92"/>
      <c r="Z50" s="92"/>
      <c r="AA50" s="93"/>
      <c r="AB50" s="94">
        <f>SUM(AC50:AF50)</f>
        <v>0</v>
      </c>
      <c r="AC50" s="92"/>
      <c r="AD50" s="92"/>
      <c r="AE50" s="92"/>
      <c r="AF50" s="93"/>
      <c r="AG50" s="94">
        <f>SUM(AH50:AK50)</f>
        <v>0</v>
      </c>
      <c r="AH50" s="92"/>
      <c r="AI50" s="92"/>
      <c r="AJ50" s="92"/>
      <c r="AK50" s="93"/>
    </row>
    <row r="51" spans="1:37" hidden="1" x14ac:dyDescent="0.25">
      <c r="A51" s="187" t="s">
        <v>58</v>
      </c>
      <c r="B51" s="187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</row>
    <row r="52" spans="1:37" ht="16.5" hidden="1" thickBot="1" x14ac:dyDescent="0.3">
      <c r="A52" s="96"/>
      <c r="B52" s="97" t="s">
        <v>59</v>
      </c>
      <c r="C52" s="108">
        <f>SUM(C48:C50)</f>
        <v>0</v>
      </c>
      <c r="D52" s="108">
        <f>SUM(D48:D50)</f>
        <v>0</v>
      </c>
      <c r="E52" s="108">
        <f>SUM(E48:E50)</f>
        <v>0</v>
      </c>
      <c r="F52" s="108">
        <f>SUM(F48:F50)</f>
        <v>0</v>
      </c>
      <c r="G52" s="109">
        <f>SUM(G48:G50)</f>
        <v>0</v>
      </c>
      <c r="H52" s="100">
        <f t="shared" ref="H52:AK52" si="10">SUM(H48:H50)</f>
        <v>0</v>
      </c>
      <c r="I52" s="100">
        <f t="shared" si="10"/>
        <v>0</v>
      </c>
      <c r="J52" s="100">
        <f t="shared" si="10"/>
        <v>0</v>
      </c>
      <c r="K52" s="100">
        <f t="shared" si="10"/>
        <v>0</v>
      </c>
      <c r="L52" s="101">
        <f t="shared" si="10"/>
        <v>0</v>
      </c>
      <c r="M52" s="100">
        <f t="shared" si="10"/>
        <v>0</v>
      </c>
      <c r="N52" s="100">
        <f t="shared" si="10"/>
        <v>0</v>
      </c>
      <c r="O52" s="100">
        <f t="shared" si="10"/>
        <v>0</v>
      </c>
      <c r="P52" s="100">
        <f t="shared" si="10"/>
        <v>0</v>
      </c>
      <c r="Q52" s="101">
        <f t="shared" si="10"/>
        <v>0</v>
      </c>
      <c r="R52" s="100">
        <f t="shared" si="10"/>
        <v>0</v>
      </c>
      <c r="S52" s="100">
        <f t="shared" si="10"/>
        <v>0</v>
      </c>
      <c r="T52" s="100">
        <f t="shared" si="10"/>
        <v>0</v>
      </c>
      <c r="U52" s="100">
        <f t="shared" si="10"/>
        <v>0</v>
      </c>
      <c r="V52" s="101">
        <f t="shared" si="10"/>
        <v>0</v>
      </c>
      <c r="W52" s="100">
        <f t="shared" si="10"/>
        <v>0</v>
      </c>
      <c r="X52" s="100">
        <f t="shared" si="10"/>
        <v>0</v>
      </c>
      <c r="Y52" s="100">
        <f t="shared" si="10"/>
        <v>0</v>
      </c>
      <c r="Z52" s="100">
        <f t="shared" si="10"/>
        <v>0</v>
      </c>
      <c r="AA52" s="101">
        <f t="shared" si="10"/>
        <v>0</v>
      </c>
      <c r="AB52" s="100">
        <f t="shared" si="10"/>
        <v>0</v>
      </c>
      <c r="AC52" s="100">
        <f t="shared" si="10"/>
        <v>0</v>
      </c>
      <c r="AD52" s="100">
        <f t="shared" si="10"/>
        <v>0</v>
      </c>
      <c r="AE52" s="100">
        <f t="shared" si="10"/>
        <v>0</v>
      </c>
      <c r="AF52" s="101">
        <f t="shared" si="10"/>
        <v>0</v>
      </c>
      <c r="AG52" s="100">
        <f t="shared" si="10"/>
        <v>0</v>
      </c>
      <c r="AH52" s="100">
        <f t="shared" si="10"/>
        <v>0</v>
      </c>
      <c r="AI52" s="100">
        <f t="shared" si="10"/>
        <v>0</v>
      </c>
      <c r="AJ52" s="100">
        <f t="shared" si="10"/>
        <v>0</v>
      </c>
      <c r="AK52" s="101">
        <f t="shared" si="10"/>
        <v>0</v>
      </c>
    </row>
    <row r="54" spans="1:37" hidden="1" x14ac:dyDescent="0.25"/>
    <row r="55" spans="1:37" hidden="1" x14ac:dyDescent="0.25"/>
    <row r="58" spans="1:37" hidden="1" x14ac:dyDescent="0.25"/>
    <row r="59" spans="1:37" hidden="1" x14ac:dyDescent="0.25"/>
    <row r="60" spans="1:37" ht="15.75" hidden="1" customHeight="1" x14ac:dyDescent="0.25">
      <c r="A60" s="188" t="s">
        <v>4</v>
      </c>
      <c r="B60" s="192" t="s">
        <v>5</v>
      </c>
      <c r="C60" s="188" t="s">
        <v>65</v>
      </c>
      <c r="D60" s="189"/>
      <c r="E60" s="189"/>
      <c r="F60" s="189"/>
      <c r="G60" s="190"/>
      <c r="H60" s="188" t="s">
        <v>66</v>
      </c>
      <c r="I60" s="189"/>
      <c r="J60" s="189"/>
      <c r="K60" s="189"/>
      <c r="L60" s="190"/>
      <c r="M60" s="188" t="s">
        <v>67</v>
      </c>
      <c r="N60" s="189"/>
      <c r="O60" s="189"/>
      <c r="P60" s="189"/>
      <c r="Q60" s="190"/>
    </row>
    <row r="61" spans="1:37" ht="15.75" hidden="1" x14ac:dyDescent="0.25">
      <c r="A61" s="191"/>
      <c r="B61" s="193"/>
      <c r="C61" s="9" t="s">
        <v>13</v>
      </c>
      <c r="D61" s="10" t="s">
        <v>14</v>
      </c>
      <c r="E61" s="10" t="s">
        <v>15</v>
      </c>
      <c r="F61" s="10" t="s">
        <v>16</v>
      </c>
      <c r="G61" s="11" t="s">
        <v>17</v>
      </c>
      <c r="H61" s="9" t="s">
        <v>13</v>
      </c>
      <c r="I61" s="10" t="s">
        <v>14</v>
      </c>
      <c r="J61" s="10" t="s">
        <v>15</v>
      </c>
      <c r="K61" s="10" t="s">
        <v>16</v>
      </c>
      <c r="L61" s="11" t="s">
        <v>17</v>
      </c>
      <c r="M61" s="9" t="s">
        <v>13</v>
      </c>
      <c r="N61" s="10" t="s">
        <v>14</v>
      </c>
      <c r="O61" s="10" t="s">
        <v>15</v>
      </c>
      <c r="P61" s="10" t="s">
        <v>16</v>
      </c>
      <c r="Q61" s="11" t="s">
        <v>17</v>
      </c>
    </row>
    <row r="62" spans="1:37" ht="15.75" hidden="1" thickBot="1" x14ac:dyDescent="0.3">
      <c r="A62" s="12">
        <v>1</v>
      </c>
      <c r="B62" s="13">
        <v>2</v>
      </c>
      <c r="C62" s="12">
        <v>28</v>
      </c>
      <c r="D62" s="14">
        <v>29</v>
      </c>
      <c r="E62" s="12">
        <v>30</v>
      </c>
      <c r="F62" s="14">
        <v>31</v>
      </c>
      <c r="G62" s="12">
        <v>32</v>
      </c>
      <c r="H62" s="14">
        <v>33</v>
      </c>
      <c r="I62" s="12">
        <v>34</v>
      </c>
      <c r="J62" s="14">
        <v>35</v>
      </c>
      <c r="K62" s="12">
        <v>36</v>
      </c>
      <c r="L62" s="14">
        <v>37</v>
      </c>
      <c r="M62" s="12">
        <v>38</v>
      </c>
      <c r="N62" s="14">
        <v>39</v>
      </c>
      <c r="O62" s="12">
        <v>40</v>
      </c>
      <c r="P62" s="14">
        <v>41</v>
      </c>
      <c r="Q62" s="12">
        <v>42</v>
      </c>
    </row>
    <row r="63" spans="1:37" ht="31.5" hidden="1" x14ac:dyDescent="0.25">
      <c r="A63" s="16" t="s">
        <v>20</v>
      </c>
      <c r="B63" s="17" t="s">
        <v>21</v>
      </c>
      <c r="C63" s="21">
        <f>C73+C75</f>
        <v>0</v>
      </c>
      <c r="D63" s="22">
        <f>D69+D70+D71+D72</f>
        <v>0</v>
      </c>
      <c r="E63" s="22">
        <f>E64+E69+E70+E71+E72</f>
        <v>0</v>
      </c>
      <c r="F63" s="22">
        <f>F64+F69+F70+F71+F72</f>
        <v>0</v>
      </c>
      <c r="G63" s="23">
        <f>G64+G69+G70+G71+G72</f>
        <v>0</v>
      </c>
      <c r="H63" s="21">
        <f>H73+H75</f>
        <v>0</v>
      </c>
      <c r="I63" s="22">
        <f>I69+I70+I71+I72</f>
        <v>0</v>
      </c>
      <c r="J63" s="22">
        <f>J64+J69+J70+J71+J72</f>
        <v>0</v>
      </c>
      <c r="K63" s="22">
        <f>K64+K69+K70+K71+K72</f>
        <v>0</v>
      </c>
      <c r="L63" s="23">
        <f>L64+L69+L70+L71+L72</f>
        <v>0</v>
      </c>
      <c r="M63" s="21">
        <f>M73+M75</f>
        <v>0</v>
      </c>
      <c r="N63" s="22">
        <f>N69+N70+N71+N72</f>
        <v>0</v>
      </c>
      <c r="O63" s="22">
        <f>O64+O69+O70+O71+O72</f>
        <v>0</v>
      </c>
      <c r="P63" s="22">
        <f>P64+P69+P70+P71+P72</f>
        <v>0</v>
      </c>
      <c r="Q63" s="23">
        <f>Q64+Q69+Q70+Q71+Q72</f>
        <v>0</v>
      </c>
    </row>
    <row r="64" spans="1:37" ht="15.75" hidden="1" x14ac:dyDescent="0.25">
      <c r="A64" s="24" t="s">
        <v>22</v>
      </c>
      <c r="B64" s="25" t="s">
        <v>23</v>
      </c>
      <c r="C64" s="26" t="s">
        <v>24</v>
      </c>
      <c r="D64" s="27" t="s">
        <v>24</v>
      </c>
      <c r="E64" s="30">
        <f>E66</f>
        <v>0</v>
      </c>
      <c r="F64" s="30">
        <f>F66+F67</f>
        <v>0</v>
      </c>
      <c r="G64" s="31">
        <f>G66+G67+G68</f>
        <v>0</v>
      </c>
      <c r="H64" s="26" t="s">
        <v>24</v>
      </c>
      <c r="I64" s="27" t="s">
        <v>24</v>
      </c>
      <c r="J64" s="30">
        <f>J66</f>
        <v>0</v>
      </c>
      <c r="K64" s="30">
        <f>K66+K67</f>
        <v>0</v>
      </c>
      <c r="L64" s="31">
        <f>L66+L67+L68</f>
        <v>0</v>
      </c>
      <c r="M64" s="26" t="s">
        <v>24</v>
      </c>
      <c r="N64" s="27" t="s">
        <v>24</v>
      </c>
      <c r="O64" s="30">
        <f>O66</f>
        <v>0</v>
      </c>
      <c r="P64" s="30">
        <f>P66+P67</f>
        <v>0</v>
      </c>
      <c r="Q64" s="31">
        <f>Q66+Q67+Q68</f>
        <v>0</v>
      </c>
    </row>
    <row r="65" spans="1:17" ht="15.75" hidden="1" x14ac:dyDescent="0.25">
      <c r="A65" s="24"/>
      <c r="B65" s="25" t="s">
        <v>25</v>
      </c>
      <c r="C65" s="26" t="s">
        <v>24</v>
      </c>
      <c r="D65" s="33" t="s">
        <v>24</v>
      </c>
      <c r="E65" s="33" t="s">
        <v>24</v>
      </c>
      <c r="F65" s="33" t="s">
        <v>24</v>
      </c>
      <c r="G65" s="34" t="s">
        <v>24</v>
      </c>
      <c r="H65" s="26" t="s">
        <v>24</v>
      </c>
      <c r="I65" s="33" t="s">
        <v>24</v>
      </c>
      <c r="J65" s="33" t="s">
        <v>24</v>
      </c>
      <c r="K65" s="33" t="s">
        <v>24</v>
      </c>
      <c r="L65" s="34" t="s">
        <v>24</v>
      </c>
      <c r="M65" s="26" t="s">
        <v>24</v>
      </c>
      <c r="N65" s="33" t="s">
        <v>24</v>
      </c>
      <c r="O65" s="33" t="s">
        <v>24</v>
      </c>
      <c r="P65" s="33" t="s">
        <v>24</v>
      </c>
      <c r="Q65" s="34" t="s">
        <v>24</v>
      </c>
    </row>
    <row r="66" spans="1:17" ht="15.75" hidden="1" x14ac:dyDescent="0.25">
      <c r="A66" s="24" t="s">
        <v>26</v>
      </c>
      <c r="B66" s="25" t="s">
        <v>14</v>
      </c>
      <c r="C66" s="26" t="s">
        <v>24</v>
      </c>
      <c r="D66" s="36" t="s">
        <v>24</v>
      </c>
      <c r="E66" s="37"/>
      <c r="F66" s="40">
        <f>D63-D73-D75-E66-G66</f>
        <v>0</v>
      </c>
      <c r="G66" s="39"/>
      <c r="H66" s="26" t="s">
        <v>24</v>
      </c>
      <c r="I66" s="36" t="s">
        <v>24</v>
      </c>
      <c r="J66" s="37"/>
      <c r="K66" s="40">
        <f>I63-I73-I75-J66-L66</f>
        <v>0</v>
      </c>
      <c r="L66" s="39"/>
      <c r="M66" s="26" t="s">
        <v>24</v>
      </c>
      <c r="N66" s="36" t="s">
        <v>24</v>
      </c>
      <c r="O66" s="37"/>
      <c r="P66" s="40">
        <f>N63-N73-N75-O66-Q66</f>
        <v>0</v>
      </c>
      <c r="Q66" s="39"/>
    </row>
    <row r="67" spans="1:17" ht="15.75" hidden="1" x14ac:dyDescent="0.25">
      <c r="A67" s="24" t="s">
        <v>27</v>
      </c>
      <c r="B67" s="25" t="s">
        <v>15</v>
      </c>
      <c r="C67" s="26" t="s">
        <v>24</v>
      </c>
      <c r="D67" s="36" t="s">
        <v>24</v>
      </c>
      <c r="E67" s="36" t="s">
        <v>24</v>
      </c>
      <c r="F67" s="40">
        <f>E63-E73-E75-G67</f>
        <v>0</v>
      </c>
      <c r="G67" s="39"/>
      <c r="H67" s="26" t="s">
        <v>24</v>
      </c>
      <c r="I67" s="36" t="s">
        <v>24</v>
      </c>
      <c r="J67" s="36" t="s">
        <v>24</v>
      </c>
      <c r="K67" s="40">
        <f>J63-J73-J75-L67</f>
        <v>0</v>
      </c>
      <c r="L67" s="39"/>
      <c r="M67" s="26" t="s">
        <v>24</v>
      </c>
      <c r="N67" s="36" t="s">
        <v>24</v>
      </c>
      <c r="O67" s="36" t="s">
        <v>24</v>
      </c>
      <c r="P67" s="40">
        <f>O63-O73-O75-Q67</f>
        <v>0</v>
      </c>
      <c r="Q67" s="39"/>
    </row>
    <row r="68" spans="1:17" ht="15.75" hidden="1" x14ac:dyDescent="0.25">
      <c r="A68" s="24" t="s">
        <v>28</v>
      </c>
      <c r="B68" s="25" t="s">
        <v>16</v>
      </c>
      <c r="C68" s="26" t="s">
        <v>24</v>
      </c>
      <c r="D68" s="36" t="s">
        <v>24</v>
      </c>
      <c r="E68" s="36" t="s">
        <v>24</v>
      </c>
      <c r="F68" s="36" t="s">
        <v>24</v>
      </c>
      <c r="G68" s="43">
        <f>F63-F73-F75</f>
        <v>0</v>
      </c>
      <c r="H68" s="26" t="s">
        <v>24</v>
      </c>
      <c r="I68" s="36" t="s">
        <v>24</v>
      </c>
      <c r="J68" s="36" t="s">
        <v>24</v>
      </c>
      <c r="K68" s="36" t="s">
        <v>24</v>
      </c>
      <c r="L68" s="43">
        <f>K63-K73-K75</f>
        <v>0</v>
      </c>
      <c r="M68" s="26" t="s">
        <v>24</v>
      </c>
      <c r="N68" s="36" t="s">
        <v>24</v>
      </c>
      <c r="O68" s="36" t="s">
        <v>24</v>
      </c>
      <c r="P68" s="36" t="s">
        <v>24</v>
      </c>
      <c r="Q68" s="43">
        <f>P63-P73-P75</f>
        <v>0</v>
      </c>
    </row>
    <row r="69" spans="1:17" ht="15.75" hidden="1" x14ac:dyDescent="0.25">
      <c r="A69" s="24" t="s">
        <v>29</v>
      </c>
      <c r="B69" s="25" t="s">
        <v>30</v>
      </c>
      <c r="C69" s="46">
        <f>SUM(D69:G69)</f>
        <v>0</v>
      </c>
      <c r="D69" s="45"/>
      <c r="E69" s="45"/>
      <c r="F69" s="45"/>
      <c r="G69" s="39"/>
      <c r="H69" s="46"/>
      <c r="I69" s="45"/>
      <c r="J69" s="45"/>
      <c r="K69" s="45"/>
      <c r="L69" s="39"/>
      <c r="M69" s="46"/>
      <c r="N69" s="45"/>
      <c r="O69" s="45"/>
      <c r="P69" s="45"/>
      <c r="Q69" s="39"/>
    </row>
    <row r="70" spans="1:17" ht="15.75" hidden="1" x14ac:dyDescent="0.25">
      <c r="A70" s="24" t="s">
        <v>31</v>
      </c>
      <c r="B70" s="25" t="s">
        <v>32</v>
      </c>
      <c r="C70" s="46">
        <f>SUM(D70:G70)</f>
        <v>0</v>
      </c>
      <c r="D70" s="41"/>
      <c r="E70" s="41"/>
      <c r="F70" s="41"/>
      <c r="G70" s="39"/>
      <c r="H70" s="46"/>
      <c r="I70" s="41"/>
      <c r="J70" s="41"/>
      <c r="K70" s="41"/>
      <c r="L70" s="39"/>
      <c r="M70" s="46"/>
      <c r="N70" s="41"/>
      <c r="O70" s="41"/>
      <c r="P70" s="41"/>
      <c r="Q70" s="39"/>
    </row>
    <row r="71" spans="1:17" ht="15.75" hidden="1" x14ac:dyDescent="0.25">
      <c r="A71" s="24" t="s">
        <v>33</v>
      </c>
      <c r="B71" s="25" t="s">
        <v>34</v>
      </c>
      <c r="C71" s="46">
        <f>SUM(D71:G71)</f>
        <v>0</v>
      </c>
      <c r="D71" s="41"/>
      <c r="E71" s="41"/>
      <c r="F71" s="41"/>
      <c r="G71" s="39"/>
      <c r="H71" s="46"/>
      <c r="I71" s="41"/>
      <c r="J71" s="41"/>
      <c r="K71" s="41"/>
      <c r="L71" s="39"/>
      <c r="M71" s="46"/>
      <c r="N71" s="41"/>
      <c r="O71" s="41"/>
      <c r="P71" s="41"/>
      <c r="Q71" s="39"/>
    </row>
    <row r="72" spans="1:17" ht="15.75" hidden="1" x14ac:dyDescent="0.25">
      <c r="A72" s="24" t="s">
        <v>35</v>
      </c>
      <c r="B72" s="25" t="s">
        <v>36</v>
      </c>
      <c r="C72" s="46">
        <f>SUM(D72:G72)</f>
        <v>0</v>
      </c>
      <c r="D72" s="41"/>
      <c r="E72" s="41"/>
      <c r="F72" s="41"/>
      <c r="G72" s="39"/>
      <c r="H72" s="46"/>
      <c r="I72" s="41"/>
      <c r="J72" s="41"/>
      <c r="K72" s="41"/>
      <c r="L72" s="39"/>
      <c r="M72" s="46"/>
      <c r="N72" s="41"/>
      <c r="O72" s="41"/>
      <c r="P72" s="41"/>
      <c r="Q72" s="39"/>
    </row>
    <row r="73" spans="1:17" ht="15.75" hidden="1" x14ac:dyDescent="0.25">
      <c r="A73" s="24" t="s">
        <v>37</v>
      </c>
      <c r="B73" s="25" t="s">
        <v>38</v>
      </c>
      <c r="C73" s="46">
        <f>SUM(D73:G73)</f>
        <v>0</v>
      </c>
      <c r="D73" s="30"/>
      <c r="E73" s="30"/>
      <c r="F73" s="30"/>
      <c r="G73" s="31"/>
      <c r="H73" s="46"/>
      <c r="I73" s="30"/>
      <c r="J73" s="30"/>
      <c r="K73" s="30"/>
      <c r="L73" s="31"/>
      <c r="M73" s="46"/>
      <c r="N73" s="30"/>
      <c r="O73" s="30"/>
      <c r="P73" s="30"/>
      <c r="Q73" s="31"/>
    </row>
    <row r="74" spans="1:17" ht="15.75" hidden="1" x14ac:dyDescent="0.25">
      <c r="A74" s="24" t="s">
        <v>39</v>
      </c>
      <c r="B74" s="25" t="s">
        <v>40</v>
      </c>
      <c r="C74" s="46">
        <f>IF(C63=0,0,C73/C63*100)</f>
        <v>0</v>
      </c>
      <c r="D74" s="48"/>
      <c r="E74" s="48"/>
      <c r="F74" s="48"/>
      <c r="G74" s="49"/>
      <c r="H74" s="46"/>
      <c r="I74" s="48"/>
      <c r="J74" s="48"/>
      <c r="K74" s="48"/>
      <c r="L74" s="49"/>
      <c r="M74" s="46"/>
      <c r="N74" s="48"/>
      <c r="O74" s="48"/>
      <c r="P74" s="48"/>
      <c r="Q74" s="49"/>
    </row>
    <row r="75" spans="1:17" ht="15.75" hidden="1" x14ac:dyDescent="0.25">
      <c r="A75" s="50" t="s">
        <v>41</v>
      </c>
      <c r="B75" s="25" t="s">
        <v>42</v>
      </c>
      <c r="C75" s="46">
        <f t="shared" ref="C75:C80" si="11">SUM(D75:G75)</f>
        <v>0</v>
      </c>
      <c r="D75" s="30"/>
      <c r="E75" s="30"/>
      <c r="F75" s="30"/>
      <c r="G75" s="31"/>
      <c r="H75" s="46"/>
      <c r="I75" s="30"/>
      <c r="J75" s="30"/>
      <c r="K75" s="30"/>
      <c r="L75" s="31"/>
      <c r="M75" s="46"/>
      <c r="N75" s="30"/>
      <c r="O75" s="30"/>
      <c r="P75" s="30"/>
      <c r="Q75" s="31"/>
    </row>
    <row r="76" spans="1:17" ht="15.75" hidden="1" x14ac:dyDescent="0.25">
      <c r="A76" s="52" t="s">
        <v>43</v>
      </c>
      <c r="B76" s="25" t="s">
        <v>44</v>
      </c>
      <c r="C76" s="51">
        <f t="shared" si="11"/>
        <v>0</v>
      </c>
      <c r="D76" s="48"/>
      <c r="E76" s="48"/>
      <c r="F76" s="48"/>
      <c r="G76" s="49"/>
      <c r="H76" s="51"/>
      <c r="I76" s="48"/>
      <c r="J76" s="48"/>
      <c r="K76" s="48"/>
      <c r="L76" s="49"/>
      <c r="M76" s="51"/>
      <c r="N76" s="48"/>
      <c r="O76" s="48"/>
      <c r="P76" s="48"/>
      <c r="Q76" s="48"/>
    </row>
    <row r="77" spans="1:17" ht="15.75" hidden="1" x14ac:dyDescent="0.25">
      <c r="A77" s="56" t="s">
        <v>45</v>
      </c>
      <c r="B77" s="57" t="s">
        <v>46</v>
      </c>
      <c r="C77" s="51">
        <f t="shared" si="11"/>
        <v>0</v>
      </c>
      <c r="D77" s="54"/>
      <c r="E77" s="54"/>
      <c r="F77" s="54"/>
      <c r="G77" s="55"/>
      <c r="H77" s="51"/>
      <c r="I77" s="54"/>
      <c r="J77" s="54"/>
      <c r="K77" s="54"/>
      <c r="L77" s="55"/>
      <c r="M77" s="51"/>
      <c r="N77" s="54"/>
      <c r="O77" s="54"/>
      <c r="P77" s="54"/>
      <c r="Q77" s="55"/>
    </row>
    <row r="78" spans="1:17" ht="31.5" hidden="1" x14ac:dyDescent="0.25">
      <c r="A78" s="52" t="s">
        <v>47</v>
      </c>
      <c r="B78" s="59" t="s">
        <v>48</v>
      </c>
      <c r="C78" s="51">
        <f t="shared" si="11"/>
        <v>0</v>
      </c>
      <c r="D78" s="54"/>
      <c r="E78" s="54"/>
      <c r="F78" s="54"/>
      <c r="G78" s="55"/>
      <c r="H78" s="51"/>
      <c r="I78" s="54"/>
      <c r="J78" s="54"/>
      <c r="K78" s="54"/>
      <c r="L78" s="55"/>
      <c r="M78" s="51"/>
      <c r="N78" s="54"/>
      <c r="O78" s="54"/>
      <c r="P78" s="54"/>
      <c r="Q78" s="55"/>
    </row>
    <row r="79" spans="1:17" ht="15.75" hidden="1" x14ac:dyDescent="0.25">
      <c r="A79" s="60" t="s">
        <v>49</v>
      </c>
      <c r="B79" s="61" t="s">
        <v>50</v>
      </c>
      <c r="C79" s="51">
        <f t="shared" si="11"/>
        <v>0</v>
      </c>
      <c r="D79" s="62"/>
      <c r="E79" s="62"/>
      <c r="F79" s="62"/>
      <c r="G79" s="63"/>
      <c r="H79" s="51"/>
      <c r="I79" s="62"/>
      <c r="J79" s="62"/>
      <c r="K79" s="62"/>
      <c r="L79" s="63"/>
      <c r="M79" s="51"/>
      <c r="N79" s="62"/>
      <c r="O79" s="62"/>
      <c r="P79" s="62"/>
      <c r="Q79" s="63"/>
    </row>
    <row r="80" spans="1:17" ht="32.25" hidden="1" thickBot="1" x14ac:dyDescent="0.3">
      <c r="A80" s="65" t="s">
        <v>51</v>
      </c>
      <c r="B80" s="66" t="s">
        <v>52</v>
      </c>
      <c r="C80" s="70">
        <f t="shared" si="11"/>
        <v>0</v>
      </c>
      <c r="D80" s="68"/>
      <c r="E80" s="68"/>
      <c r="F80" s="68"/>
      <c r="G80" s="69"/>
      <c r="H80" s="70"/>
      <c r="I80" s="68"/>
      <c r="J80" s="68"/>
      <c r="K80" s="68"/>
      <c r="L80" s="69"/>
      <c r="M80" s="70"/>
      <c r="N80" s="68"/>
      <c r="O80" s="68"/>
      <c r="P80" s="68"/>
      <c r="Q80" s="69"/>
    </row>
    <row r="81" spans="1:17" ht="16.5" hidden="1" thickBot="1" x14ac:dyDescent="0.3">
      <c r="A81" s="74"/>
      <c r="B81" s="75" t="s">
        <v>53</v>
      </c>
      <c r="C81" s="76"/>
      <c r="D81" s="77">
        <f>D63-D73-D76-D77-D78-D79-D80-E66-F66-G66</f>
        <v>0</v>
      </c>
      <c r="E81" s="77">
        <f>E63-E73-E76-E77-E78-E79-E80-F67-G67</f>
        <v>0</v>
      </c>
      <c r="F81" s="77">
        <f>F63-F73-F76-F77-F78-F79-F80-G68</f>
        <v>0</v>
      </c>
      <c r="G81" s="77">
        <f>G63-G73-G76-G77-G78-G79-G80</f>
        <v>0</v>
      </c>
      <c r="H81" s="76"/>
      <c r="I81" s="77">
        <f>I63-I73-I76-I77-I78-I79-I80-J66-K66-L66</f>
        <v>0</v>
      </c>
      <c r="J81" s="77">
        <f>J63-J73-J76-J77-J78-J79-J80-K67-L67</f>
        <v>0</v>
      </c>
      <c r="K81" s="77">
        <f>K63-K73-K76-K77-K78-K79-K80-L68</f>
        <v>0</v>
      </c>
      <c r="L81" s="77">
        <f>L63-L73-L76-L77-L78-L79-L80</f>
        <v>0</v>
      </c>
      <c r="M81" s="76"/>
      <c r="N81" s="77">
        <f>N63-N73-N76-N77-N78-N79-N80-O66-P66-Q66</f>
        <v>0</v>
      </c>
      <c r="O81" s="77">
        <f>O63-O73-O76-O77-O78-O79-O80-P67-Q67</f>
        <v>0</v>
      </c>
      <c r="P81" s="77">
        <f>P63-P73-P76-P77-P78-P79-P80-Q68</f>
        <v>0</v>
      </c>
      <c r="Q81" s="77">
        <f>Q63-Q73-Q76-Q77-Q78-Q79-Q80</f>
        <v>0</v>
      </c>
    </row>
    <row r="82" spans="1:17" hidden="1" x14ac:dyDescent="0.25"/>
    <row r="83" spans="1:17" hidden="1" x14ac:dyDescent="0.25"/>
    <row r="84" spans="1:17" ht="15.75" hidden="1" x14ac:dyDescent="0.25">
      <c r="B84" s="83"/>
    </row>
    <row r="85" spans="1:17" ht="15.75" hidden="1" x14ac:dyDescent="0.25">
      <c r="B85" s="84" t="s">
        <v>55</v>
      </c>
    </row>
    <row r="86" spans="1:17" ht="31.5" hidden="1" x14ac:dyDescent="0.25">
      <c r="A86" s="85" t="s">
        <v>56</v>
      </c>
      <c r="B86" s="86" t="s">
        <v>57</v>
      </c>
      <c r="C86" s="87" t="s">
        <v>13</v>
      </c>
      <c r="D86" s="87" t="s">
        <v>14</v>
      </c>
      <c r="E86" s="87" t="s">
        <v>15</v>
      </c>
      <c r="F86" s="87" t="s">
        <v>16</v>
      </c>
      <c r="G86" s="88" t="s">
        <v>17</v>
      </c>
      <c r="H86" s="87" t="s">
        <v>13</v>
      </c>
      <c r="I86" s="87" t="s">
        <v>14</v>
      </c>
      <c r="J86" s="87" t="s">
        <v>15</v>
      </c>
      <c r="K86" s="87" t="s">
        <v>16</v>
      </c>
      <c r="L86" s="88" t="s">
        <v>17</v>
      </c>
      <c r="M86" s="87" t="s">
        <v>13</v>
      </c>
      <c r="N86" s="87" t="s">
        <v>14</v>
      </c>
      <c r="O86" s="87" t="s">
        <v>15</v>
      </c>
      <c r="P86" s="87" t="s">
        <v>16</v>
      </c>
      <c r="Q86" s="88" t="s">
        <v>17</v>
      </c>
    </row>
    <row r="87" spans="1:17" ht="15.75" hidden="1" x14ac:dyDescent="0.25">
      <c r="A87" s="85"/>
      <c r="B87" s="86"/>
      <c r="C87" s="94">
        <f>SUM(D87:G87)</f>
        <v>0</v>
      </c>
      <c r="D87" s="92"/>
      <c r="E87" s="92"/>
      <c r="F87" s="92"/>
      <c r="G87" s="93"/>
      <c r="H87" s="94">
        <f>SUM(I87:L87)</f>
        <v>0</v>
      </c>
      <c r="I87" s="92"/>
      <c r="J87" s="92"/>
      <c r="K87" s="92"/>
      <c r="L87" s="93"/>
      <c r="M87" s="94">
        <f>SUM(N87:Q87)</f>
        <v>0</v>
      </c>
      <c r="N87" s="92"/>
      <c r="O87" s="92"/>
      <c r="P87" s="92"/>
      <c r="Q87" s="93"/>
    </row>
    <row r="88" spans="1:17" ht="15.75" hidden="1" x14ac:dyDescent="0.25">
      <c r="A88" s="89"/>
      <c r="B88" s="90"/>
      <c r="C88" s="94">
        <f>SUM(D88:G88)</f>
        <v>0</v>
      </c>
      <c r="D88" s="92"/>
      <c r="E88" s="92"/>
      <c r="F88" s="92"/>
      <c r="G88" s="93"/>
      <c r="H88" s="94">
        <f>SUM(I88:L88)</f>
        <v>0</v>
      </c>
      <c r="I88" s="92"/>
      <c r="J88" s="92"/>
      <c r="K88" s="92"/>
      <c r="L88" s="93"/>
      <c r="M88" s="94">
        <f>SUM(N88:Q88)</f>
        <v>0</v>
      </c>
      <c r="N88" s="92"/>
      <c r="O88" s="92"/>
      <c r="P88" s="92"/>
      <c r="Q88" s="93"/>
    </row>
    <row r="89" spans="1:17" ht="15.75" hidden="1" x14ac:dyDescent="0.25">
      <c r="A89" s="89"/>
      <c r="B89" s="90"/>
      <c r="C89" s="94">
        <f>SUM(D89:G89)</f>
        <v>0</v>
      </c>
      <c r="D89" s="92"/>
      <c r="E89" s="92"/>
      <c r="F89" s="92"/>
      <c r="G89" s="93"/>
      <c r="H89" s="94">
        <f>SUM(I89:L89)</f>
        <v>0</v>
      </c>
      <c r="I89" s="92"/>
      <c r="J89" s="92"/>
      <c r="K89" s="92"/>
      <c r="L89" s="93"/>
      <c r="M89" s="94">
        <f>SUM(N89:Q89)</f>
        <v>0</v>
      </c>
      <c r="N89" s="92"/>
      <c r="O89" s="92"/>
      <c r="P89" s="92"/>
      <c r="Q89" s="93"/>
    </row>
    <row r="90" spans="1:17" hidden="1" x14ac:dyDescent="0.2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110"/>
    </row>
    <row r="91" spans="1:17" ht="16.5" hidden="1" thickBot="1" x14ac:dyDescent="0.3">
      <c r="A91" s="111"/>
      <c r="B91" s="97"/>
      <c r="C91" s="100">
        <f t="shared" ref="C91:Q91" si="12">SUM(C87:C89)</f>
        <v>0</v>
      </c>
      <c r="D91" s="100">
        <f t="shared" si="12"/>
        <v>0</v>
      </c>
      <c r="E91" s="100">
        <f t="shared" si="12"/>
        <v>0</v>
      </c>
      <c r="F91" s="100">
        <f t="shared" si="12"/>
        <v>0</v>
      </c>
      <c r="G91" s="101">
        <f t="shared" si="12"/>
        <v>0</v>
      </c>
      <c r="H91" s="100">
        <f t="shared" si="12"/>
        <v>0</v>
      </c>
      <c r="I91" s="100">
        <f t="shared" si="12"/>
        <v>0</v>
      </c>
      <c r="J91" s="100">
        <f t="shared" si="12"/>
        <v>0</v>
      </c>
      <c r="K91" s="100">
        <f t="shared" si="12"/>
        <v>0</v>
      </c>
      <c r="L91" s="101">
        <f t="shared" si="12"/>
        <v>0</v>
      </c>
      <c r="M91" s="100">
        <f t="shared" si="12"/>
        <v>0</v>
      </c>
      <c r="N91" s="100">
        <f t="shared" si="12"/>
        <v>0</v>
      </c>
      <c r="O91" s="100">
        <f t="shared" si="12"/>
        <v>0</v>
      </c>
      <c r="P91" s="100">
        <f t="shared" si="12"/>
        <v>0</v>
      </c>
      <c r="Q91" s="101">
        <f t="shared" si="12"/>
        <v>0</v>
      </c>
    </row>
    <row r="92" spans="1:17" ht="15.75" hidden="1" x14ac:dyDescent="0.25">
      <c r="B92" s="84" t="s">
        <v>60</v>
      </c>
    </row>
    <row r="93" spans="1:17" ht="31.5" hidden="1" x14ac:dyDescent="0.25">
      <c r="A93" s="85" t="s">
        <v>56</v>
      </c>
      <c r="B93" s="86" t="s">
        <v>61</v>
      </c>
      <c r="C93" s="87" t="s">
        <v>13</v>
      </c>
      <c r="D93" s="87" t="s">
        <v>14</v>
      </c>
      <c r="E93" s="87" t="s">
        <v>15</v>
      </c>
      <c r="F93" s="87" t="s">
        <v>16</v>
      </c>
      <c r="G93" s="88" t="s">
        <v>17</v>
      </c>
      <c r="H93" s="87" t="s">
        <v>13</v>
      </c>
      <c r="I93" s="87" t="s">
        <v>14</v>
      </c>
      <c r="J93" s="87" t="s">
        <v>15</v>
      </c>
      <c r="K93" s="87" t="s">
        <v>16</v>
      </c>
      <c r="L93" s="88" t="s">
        <v>17</v>
      </c>
      <c r="M93" s="87" t="s">
        <v>13</v>
      </c>
      <c r="N93" s="87" t="s">
        <v>14</v>
      </c>
      <c r="O93" s="87" t="s">
        <v>15</v>
      </c>
      <c r="P93" s="87" t="s">
        <v>16</v>
      </c>
      <c r="Q93" s="88" t="s">
        <v>17</v>
      </c>
    </row>
    <row r="94" spans="1:17" ht="15.75" hidden="1" x14ac:dyDescent="0.25">
      <c r="A94" s="102"/>
      <c r="B94" s="103"/>
      <c r="C94" s="94">
        <f>SUM(D94:G94)</f>
        <v>0</v>
      </c>
      <c r="D94" s="92"/>
      <c r="E94" s="92"/>
      <c r="F94" s="92"/>
      <c r="G94" s="93"/>
      <c r="H94" s="94">
        <f>SUM(I94:L94)</f>
        <v>0</v>
      </c>
      <c r="I94" s="92"/>
      <c r="J94" s="92"/>
      <c r="K94" s="92"/>
      <c r="L94" s="93"/>
      <c r="M94" s="94">
        <f>SUM(N94:Q94)</f>
        <v>0</v>
      </c>
      <c r="N94" s="92"/>
      <c r="O94" s="92"/>
      <c r="P94" s="92"/>
      <c r="Q94" s="93"/>
    </row>
    <row r="95" spans="1:17" ht="15.75" hidden="1" x14ac:dyDescent="0.25">
      <c r="A95" s="104"/>
      <c r="B95" s="105"/>
      <c r="C95" s="94">
        <f>SUM(D95:G95)</f>
        <v>0</v>
      </c>
      <c r="D95" s="92"/>
      <c r="E95" s="92"/>
      <c r="F95" s="92"/>
      <c r="G95" s="93"/>
      <c r="H95" s="94">
        <f>SUM(I95:L95)</f>
        <v>0</v>
      </c>
      <c r="I95" s="92"/>
      <c r="J95" s="92"/>
      <c r="K95" s="92"/>
      <c r="L95" s="93"/>
      <c r="M95" s="94">
        <f>SUM(N95:Q95)</f>
        <v>0</v>
      </c>
      <c r="N95" s="92"/>
      <c r="O95" s="92"/>
      <c r="P95" s="92"/>
      <c r="Q95" s="93"/>
    </row>
    <row r="96" spans="1:17" ht="15.75" hidden="1" x14ac:dyDescent="0.25">
      <c r="A96" s="104"/>
      <c r="B96" s="105"/>
      <c r="C96" s="94">
        <f>SUM(D96:G96)</f>
        <v>0</v>
      </c>
      <c r="D96" s="92"/>
      <c r="E96" s="92"/>
      <c r="F96" s="92"/>
      <c r="G96" s="93"/>
      <c r="H96" s="94">
        <f>SUM(I96:L96)</f>
        <v>0</v>
      </c>
      <c r="I96" s="92"/>
      <c r="J96" s="92"/>
      <c r="K96" s="92"/>
      <c r="L96" s="93"/>
      <c r="M96" s="94">
        <f>SUM(N96:Q96)</f>
        <v>0</v>
      </c>
      <c r="N96" s="92"/>
      <c r="O96" s="92"/>
      <c r="P96" s="92"/>
      <c r="Q96" s="93"/>
    </row>
    <row r="97" spans="1:27" ht="15.75" hidden="1" thickBot="1" x14ac:dyDescent="0.3">
      <c r="A97" s="184" t="s">
        <v>58</v>
      </c>
      <c r="B97" s="185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3"/>
    </row>
    <row r="98" spans="1:27" ht="16.5" hidden="1" thickBot="1" x14ac:dyDescent="0.3">
      <c r="A98" s="96"/>
      <c r="B98" s="97" t="s">
        <v>59</v>
      </c>
      <c r="C98" s="100">
        <f t="shared" ref="C98:Q98" si="13">SUM(C94:C96)</f>
        <v>0</v>
      </c>
      <c r="D98" s="100">
        <f t="shared" si="13"/>
        <v>0</v>
      </c>
      <c r="E98" s="100">
        <f t="shared" si="13"/>
        <v>0</v>
      </c>
      <c r="F98" s="100">
        <f t="shared" si="13"/>
        <v>0</v>
      </c>
      <c r="G98" s="101">
        <f t="shared" si="13"/>
        <v>0</v>
      </c>
      <c r="H98" s="100">
        <f t="shared" si="13"/>
        <v>0</v>
      </c>
      <c r="I98" s="100">
        <f t="shared" si="13"/>
        <v>0</v>
      </c>
      <c r="J98" s="100">
        <f t="shared" si="13"/>
        <v>0</v>
      </c>
      <c r="K98" s="100">
        <f t="shared" si="13"/>
        <v>0</v>
      </c>
      <c r="L98" s="101">
        <f t="shared" si="13"/>
        <v>0</v>
      </c>
      <c r="M98" s="100">
        <f t="shared" si="13"/>
        <v>0</v>
      </c>
      <c r="N98" s="100">
        <f t="shared" si="13"/>
        <v>0</v>
      </c>
      <c r="O98" s="100">
        <f t="shared" si="13"/>
        <v>0</v>
      </c>
      <c r="P98" s="100">
        <f t="shared" si="13"/>
        <v>0</v>
      </c>
      <c r="Q98" s="101">
        <f t="shared" si="13"/>
        <v>0</v>
      </c>
    </row>
    <row r="99" spans="1:27" ht="15.75" hidden="1" x14ac:dyDescent="0.25">
      <c r="B99" s="84" t="s">
        <v>64</v>
      </c>
    </row>
    <row r="100" spans="1:27" ht="31.5" hidden="1" x14ac:dyDescent="0.25">
      <c r="A100" s="85" t="s">
        <v>56</v>
      </c>
      <c r="B100" s="86" t="s">
        <v>57</v>
      </c>
      <c r="C100" s="87" t="s">
        <v>13</v>
      </c>
      <c r="D100" s="87" t="s">
        <v>14</v>
      </c>
      <c r="E100" s="87" t="s">
        <v>15</v>
      </c>
      <c r="F100" s="87" t="s">
        <v>16</v>
      </c>
      <c r="G100" s="88" t="s">
        <v>17</v>
      </c>
      <c r="H100" s="87" t="s">
        <v>13</v>
      </c>
      <c r="I100" s="87" t="s">
        <v>14</v>
      </c>
      <c r="J100" s="87" t="s">
        <v>15</v>
      </c>
      <c r="K100" s="87" t="s">
        <v>16</v>
      </c>
      <c r="L100" s="88" t="s">
        <v>17</v>
      </c>
      <c r="M100" s="87" t="s">
        <v>13</v>
      </c>
      <c r="N100" s="87" t="s">
        <v>14</v>
      </c>
      <c r="O100" s="87" t="s">
        <v>15</v>
      </c>
      <c r="P100" s="87" t="s">
        <v>16</v>
      </c>
      <c r="Q100" s="88" t="s">
        <v>17</v>
      </c>
    </row>
    <row r="101" spans="1:27" ht="15.75" hidden="1" x14ac:dyDescent="0.25">
      <c r="A101" s="89"/>
      <c r="B101" s="90"/>
      <c r="C101" s="94">
        <f>SUM(D101:G101)</f>
        <v>0</v>
      </c>
      <c r="D101" s="92"/>
      <c r="E101" s="92"/>
      <c r="F101" s="92"/>
      <c r="G101" s="93"/>
      <c r="H101" s="94">
        <f>SUM(I101:L101)</f>
        <v>0</v>
      </c>
      <c r="I101" s="92"/>
      <c r="J101" s="92"/>
      <c r="K101" s="92"/>
      <c r="L101" s="93"/>
      <c r="M101" s="94">
        <f>SUM(N101:Q101)</f>
        <v>0</v>
      </c>
      <c r="N101" s="92"/>
      <c r="O101" s="92"/>
      <c r="P101" s="92"/>
      <c r="Q101" s="93"/>
    </row>
    <row r="102" spans="1:27" ht="15.75" hidden="1" x14ac:dyDescent="0.25">
      <c r="A102" s="89"/>
      <c r="B102" s="90"/>
      <c r="C102" s="94">
        <f>SUM(D102:G102)</f>
        <v>0</v>
      </c>
      <c r="D102" s="92"/>
      <c r="E102" s="92"/>
      <c r="F102" s="92"/>
      <c r="G102" s="93"/>
      <c r="H102" s="94">
        <f>SUM(I102:L102)</f>
        <v>0</v>
      </c>
      <c r="I102" s="92"/>
      <c r="J102" s="92"/>
      <c r="K102" s="92"/>
      <c r="L102" s="93"/>
      <c r="M102" s="94">
        <f>SUM(N102:Q102)</f>
        <v>0</v>
      </c>
      <c r="N102" s="92"/>
      <c r="O102" s="92"/>
      <c r="P102" s="92"/>
      <c r="Q102" s="93"/>
    </row>
    <row r="103" spans="1:27" ht="15.75" hidden="1" x14ac:dyDescent="0.25">
      <c r="A103" s="89"/>
      <c r="B103" s="90"/>
      <c r="C103" s="94">
        <f>SUM(D103:G103)</f>
        <v>0</v>
      </c>
      <c r="D103" s="92"/>
      <c r="E103" s="92"/>
      <c r="F103" s="92"/>
      <c r="G103" s="93"/>
      <c r="H103" s="94">
        <f>SUM(I103:L103)</f>
        <v>0</v>
      </c>
      <c r="I103" s="92"/>
      <c r="J103" s="92"/>
      <c r="K103" s="92"/>
      <c r="L103" s="93"/>
      <c r="M103" s="94">
        <f>SUM(N103:Q103)</f>
        <v>0</v>
      </c>
      <c r="N103" s="92"/>
      <c r="O103" s="92"/>
      <c r="P103" s="92"/>
      <c r="Q103" s="93"/>
    </row>
    <row r="104" spans="1:27" hidden="1" x14ac:dyDescent="0.25">
      <c r="A104" s="186" t="s">
        <v>58</v>
      </c>
      <c r="B104" s="187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110"/>
    </row>
    <row r="105" spans="1:27" ht="16.5" hidden="1" thickBot="1" x14ac:dyDescent="0.3">
      <c r="A105" s="96"/>
      <c r="B105" s="97" t="s">
        <v>59</v>
      </c>
      <c r="C105" s="100">
        <f t="shared" ref="C105:Q105" si="14">SUM(C101:C103)</f>
        <v>0</v>
      </c>
      <c r="D105" s="100">
        <f t="shared" si="14"/>
        <v>0</v>
      </c>
      <c r="E105" s="100">
        <f t="shared" si="14"/>
        <v>0</v>
      </c>
      <c r="F105" s="100">
        <f t="shared" si="14"/>
        <v>0</v>
      </c>
      <c r="G105" s="101">
        <f t="shared" si="14"/>
        <v>0</v>
      </c>
      <c r="H105" s="100">
        <f t="shared" si="14"/>
        <v>0</v>
      </c>
      <c r="I105" s="100">
        <f t="shared" si="14"/>
        <v>0</v>
      </c>
      <c r="J105" s="100">
        <f t="shared" si="14"/>
        <v>0</v>
      </c>
      <c r="K105" s="100">
        <f t="shared" si="14"/>
        <v>0</v>
      </c>
      <c r="L105" s="101">
        <f t="shared" si="14"/>
        <v>0</v>
      </c>
      <c r="M105" s="100">
        <f t="shared" si="14"/>
        <v>0</v>
      </c>
      <c r="N105" s="100">
        <f t="shared" si="14"/>
        <v>0</v>
      </c>
      <c r="O105" s="100">
        <f t="shared" si="14"/>
        <v>0</v>
      </c>
      <c r="P105" s="100">
        <f t="shared" si="14"/>
        <v>0</v>
      </c>
      <c r="Q105" s="101">
        <f t="shared" si="14"/>
        <v>0</v>
      </c>
    </row>
    <row r="107" spans="1:27" ht="21" x14ac:dyDescent="0.35">
      <c r="A107" s="211" t="s">
        <v>68</v>
      </c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 t="s">
        <v>69</v>
      </c>
      <c r="Y107" s="211"/>
      <c r="Z107" s="211"/>
      <c r="AA107" s="210"/>
    </row>
    <row r="108" spans="1:27" ht="36" customHeight="1" x14ac:dyDescent="0.35">
      <c r="A108" s="211" t="s">
        <v>70</v>
      </c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 t="s">
        <v>71</v>
      </c>
      <c r="Y108" s="211"/>
      <c r="Z108" s="211"/>
      <c r="AA108" s="210"/>
    </row>
    <row r="109" spans="1:27" ht="21" x14ac:dyDescent="0.35">
      <c r="A109" s="211"/>
      <c r="B109" s="211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0"/>
    </row>
    <row r="110" spans="1:27" ht="31.5" customHeight="1" x14ac:dyDescent="0.35">
      <c r="A110" s="211" t="s">
        <v>72</v>
      </c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 t="s">
        <v>72</v>
      </c>
      <c r="Y110" s="211"/>
      <c r="Z110" s="211"/>
      <c r="AA110" s="210"/>
    </row>
    <row r="111" spans="1:27" ht="15.75" x14ac:dyDescent="0.25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</row>
  </sheetData>
  <protectedRanges>
    <protectedRange sqref="G11:G12 X21:AA25 X19:AA19 I21:L25 I19:L19 I14:L17 J11 L11:L12 Q11:Q12 N21:Q25 N19:Q19 N14:Q17 O11 V11:V12 S21:V25 S19:V19 S14:V17 T11 X14:AA17 D21:G25 Y11 D19:G19 D14:G17 E11 AA11:AA12" name="Диапазон1"/>
    <protectedRange sqref="A40:B42 A32:B34 A48:B50" name="Диапазон1_1"/>
  </protectedRanges>
  <mergeCells count="20">
    <mergeCell ref="A3:AA3"/>
    <mergeCell ref="A5:A6"/>
    <mergeCell ref="B5:B6"/>
    <mergeCell ref="C5:G5"/>
    <mergeCell ref="H5:L5"/>
    <mergeCell ref="M5:Q5"/>
    <mergeCell ref="R5:V5"/>
    <mergeCell ref="W5:AA5"/>
    <mergeCell ref="A97:B97"/>
    <mergeCell ref="A104:B104"/>
    <mergeCell ref="AB5:AF5"/>
    <mergeCell ref="AG5:AK5"/>
    <mergeCell ref="A35:B35"/>
    <mergeCell ref="A43:B43"/>
    <mergeCell ref="A51:B51"/>
    <mergeCell ref="A60:A61"/>
    <mergeCell ref="B60:B61"/>
    <mergeCell ref="C60:G60"/>
    <mergeCell ref="H60:L60"/>
    <mergeCell ref="M60:Q60"/>
  </mergeCells>
  <hyperlinks>
    <hyperlink ref="A35:B35" location="'Баланс энергии'!A1" display="Добавить"/>
    <hyperlink ref="A43:B43" location="'Баланс энергии'!A1" display="Добавить"/>
    <hyperlink ref="A51:B51" location="'Баланс энергии'!A36" display="Добавить"/>
    <hyperlink ref="A97:B97" location="'Баланс энергии'!A1" display="Добавить"/>
    <hyperlink ref="A104:B104" location="'Баланс энергии'!A36" display="Добавить"/>
  </hyperlinks>
  <pageMargins left="0.7" right="0.7" top="0.75" bottom="0.75" header="0.3" footer="0.3"/>
  <pageSetup paperSize="9" scale="5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1"/>
  <sheetViews>
    <sheetView view="pageBreakPreview" zoomScale="60" zoomScaleNormal="100" workbookViewId="0">
      <selection activeCell="V95" sqref="V95"/>
    </sheetView>
  </sheetViews>
  <sheetFormatPr defaultRowHeight="15" x14ac:dyDescent="0.25"/>
  <cols>
    <col min="1" max="1" width="8.85546875" style="1" customWidth="1"/>
    <col min="2" max="2" width="33.85546875" style="1" customWidth="1"/>
    <col min="3" max="3" width="11" style="1" hidden="1" customWidth="1"/>
    <col min="4" max="6" width="9.140625" style="1" hidden="1" customWidth="1"/>
    <col min="7" max="7" width="9.42578125" style="1" hidden="1" customWidth="1"/>
    <col min="8" max="17" width="9.140625" style="1" customWidth="1"/>
    <col min="18" max="22" width="9.140625" style="1"/>
    <col min="23" max="23" width="10.42578125" style="1" customWidth="1"/>
    <col min="24" max="24" width="9.7109375" style="1" customWidth="1"/>
    <col min="25" max="25" width="9.85546875" style="1" customWidth="1"/>
    <col min="26" max="26" width="10.140625" style="1" customWidth="1"/>
    <col min="27" max="27" width="10.85546875" style="1" customWidth="1"/>
    <col min="28" max="256" width="9.140625" style="1"/>
    <col min="257" max="257" width="8.85546875" style="1" customWidth="1"/>
    <col min="258" max="258" width="33.85546875" style="1" customWidth="1"/>
    <col min="259" max="263" width="0" style="1" hidden="1" customWidth="1"/>
    <col min="264" max="273" width="9.140625" style="1" customWidth="1"/>
    <col min="274" max="278" width="9.140625" style="1"/>
    <col min="279" max="279" width="10.42578125" style="1" customWidth="1"/>
    <col min="280" max="280" width="9.7109375" style="1" customWidth="1"/>
    <col min="281" max="281" width="9.85546875" style="1" customWidth="1"/>
    <col min="282" max="282" width="10.140625" style="1" customWidth="1"/>
    <col min="283" max="283" width="10.85546875" style="1" customWidth="1"/>
    <col min="284" max="512" width="9.140625" style="1"/>
    <col min="513" max="513" width="8.85546875" style="1" customWidth="1"/>
    <col min="514" max="514" width="33.85546875" style="1" customWidth="1"/>
    <col min="515" max="519" width="0" style="1" hidden="1" customWidth="1"/>
    <col min="520" max="529" width="9.140625" style="1" customWidth="1"/>
    <col min="530" max="534" width="9.140625" style="1"/>
    <col min="535" max="535" width="10.42578125" style="1" customWidth="1"/>
    <col min="536" max="536" width="9.7109375" style="1" customWidth="1"/>
    <col min="537" max="537" width="9.85546875" style="1" customWidth="1"/>
    <col min="538" max="538" width="10.140625" style="1" customWidth="1"/>
    <col min="539" max="539" width="10.85546875" style="1" customWidth="1"/>
    <col min="540" max="768" width="9.140625" style="1"/>
    <col min="769" max="769" width="8.85546875" style="1" customWidth="1"/>
    <col min="770" max="770" width="33.85546875" style="1" customWidth="1"/>
    <col min="771" max="775" width="0" style="1" hidden="1" customWidth="1"/>
    <col min="776" max="785" width="9.140625" style="1" customWidth="1"/>
    <col min="786" max="790" width="9.140625" style="1"/>
    <col min="791" max="791" width="10.42578125" style="1" customWidth="1"/>
    <col min="792" max="792" width="9.7109375" style="1" customWidth="1"/>
    <col min="793" max="793" width="9.85546875" style="1" customWidth="1"/>
    <col min="794" max="794" width="10.140625" style="1" customWidth="1"/>
    <col min="795" max="795" width="10.85546875" style="1" customWidth="1"/>
    <col min="796" max="1024" width="9.140625" style="1"/>
    <col min="1025" max="1025" width="8.85546875" style="1" customWidth="1"/>
    <col min="1026" max="1026" width="33.85546875" style="1" customWidth="1"/>
    <col min="1027" max="1031" width="0" style="1" hidden="1" customWidth="1"/>
    <col min="1032" max="1041" width="9.140625" style="1" customWidth="1"/>
    <col min="1042" max="1046" width="9.140625" style="1"/>
    <col min="1047" max="1047" width="10.42578125" style="1" customWidth="1"/>
    <col min="1048" max="1048" width="9.7109375" style="1" customWidth="1"/>
    <col min="1049" max="1049" width="9.85546875" style="1" customWidth="1"/>
    <col min="1050" max="1050" width="10.140625" style="1" customWidth="1"/>
    <col min="1051" max="1051" width="10.85546875" style="1" customWidth="1"/>
    <col min="1052" max="1280" width="9.140625" style="1"/>
    <col min="1281" max="1281" width="8.85546875" style="1" customWidth="1"/>
    <col min="1282" max="1282" width="33.85546875" style="1" customWidth="1"/>
    <col min="1283" max="1287" width="0" style="1" hidden="1" customWidth="1"/>
    <col min="1288" max="1297" width="9.140625" style="1" customWidth="1"/>
    <col min="1298" max="1302" width="9.140625" style="1"/>
    <col min="1303" max="1303" width="10.42578125" style="1" customWidth="1"/>
    <col min="1304" max="1304" width="9.7109375" style="1" customWidth="1"/>
    <col min="1305" max="1305" width="9.85546875" style="1" customWidth="1"/>
    <col min="1306" max="1306" width="10.140625" style="1" customWidth="1"/>
    <col min="1307" max="1307" width="10.85546875" style="1" customWidth="1"/>
    <col min="1308" max="1536" width="9.140625" style="1"/>
    <col min="1537" max="1537" width="8.85546875" style="1" customWidth="1"/>
    <col min="1538" max="1538" width="33.85546875" style="1" customWidth="1"/>
    <col min="1539" max="1543" width="0" style="1" hidden="1" customWidth="1"/>
    <col min="1544" max="1553" width="9.140625" style="1" customWidth="1"/>
    <col min="1554" max="1558" width="9.140625" style="1"/>
    <col min="1559" max="1559" width="10.42578125" style="1" customWidth="1"/>
    <col min="1560" max="1560" width="9.7109375" style="1" customWidth="1"/>
    <col min="1561" max="1561" width="9.85546875" style="1" customWidth="1"/>
    <col min="1562" max="1562" width="10.140625" style="1" customWidth="1"/>
    <col min="1563" max="1563" width="10.85546875" style="1" customWidth="1"/>
    <col min="1564" max="1792" width="9.140625" style="1"/>
    <col min="1793" max="1793" width="8.85546875" style="1" customWidth="1"/>
    <col min="1794" max="1794" width="33.85546875" style="1" customWidth="1"/>
    <col min="1795" max="1799" width="0" style="1" hidden="1" customWidth="1"/>
    <col min="1800" max="1809" width="9.140625" style="1" customWidth="1"/>
    <col min="1810" max="1814" width="9.140625" style="1"/>
    <col min="1815" max="1815" width="10.42578125" style="1" customWidth="1"/>
    <col min="1816" max="1816" width="9.7109375" style="1" customWidth="1"/>
    <col min="1817" max="1817" width="9.85546875" style="1" customWidth="1"/>
    <col min="1818" max="1818" width="10.140625" style="1" customWidth="1"/>
    <col min="1819" max="1819" width="10.85546875" style="1" customWidth="1"/>
    <col min="1820" max="2048" width="9.140625" style="1"/>
    <col min="2049" max="2049" width="8.85546875" style="1" customWidth="1"/>
    <col min="2050" max="2050" width="33.85546875" style="1" customWidth="1"/>
    <col min="2051" max="2055" width="0" style="1" hidden="1" customWidth="1"/>
    <col min="2056" max="2065" width="9.140625" style="1" customWidth="1"/>
    <col min="2066" max="2070" width="9.140625" style="1"/>
    <col min="2071" max="2071" width="10.42578125" style="1" customWidth="1"/>
    <col min="2072" max="2072" width="9.7109375" style="1" customWidth="1"/>
    <col min="2073" max="2073" width="9.85546875" style="1" customWidth="1"/>
    <col min="2074" max="2074" width="10.140625" style="1" customWidth="1"/>
    <col min="2075" max="2075" width="10.85546875" style="1" customWidth="1"/>
    <col min="2076" max="2304" width="9.140625" style="1"/>
    <col min="2305" max="2305" width="8.85546875" style="1" customWidth="1"/>
    <col min="2306" max="2306" width="33.85546875" style="1" customWidth="1"/>
    <col min="2307" max="2311" width="0" style="1" hidden="1" customWidth="1"/>
    <col min="2312" max="2321" width="9.140625" style="1" customWidth="1"/>
    <col min="2322" max="2326" width="9.140625" style="1"/>
    <col min="2327" max="2327" width="10.42578125" style="1" customWidth="1"/>
    <col min="2328" max="2328" width="9.7109375" style="1" customWidth="1"/>
    <col min="2329" max="2329" width="9.85546875" style="1" customWidth="1"/>
    <col min="2330" max="2330" width="10.140625" style="1" customWidth="1"/>
    <col min="2331" max="2331" width="10.85546875" style="1" customWidth="1"/>
    <col min="2332" max="2560" width="9.140625" style="1"/>
    <col min="2561" max="2561" width="8.85546875" style="1" customWidth="1"/>
    <col min="2562" max="2562" width="33.85546875" style="1" customWidth="1"/>
    <col min="2563" max="2567" width="0" style="1" hidden="1" customWidth="1"/>
    <col min="2568" max="2577" width="9.140625" style="1" customWidth="1"/>
    <col min="2578" max="2582" width="9.140625" style="1"/>
    <col min="2583" max="2583" width="10.42578125" style="1" customWidth="1"/>
    <col min="2584" max="2584" width="9.7109375" style="1" customWidth="1"/>
    <col min="2585" max="2585" width="9.85546875" style="1" customWidth="1"/>
    <col min="2586" max="2586" width="10.140625" style="1" customWidth="1"/>
    <col min="2587" max="2587" width="10.85546875" style="1" customWidth="1"/>
    <col min="2588" max="2816" width="9.140625" style="1"/>
    <col min="2817" max="2817" width="8.85546875" style="1" customWidth="1"/>
    <col min="2818" max="2818" width="33.85546875" style="1" customWidth="1"/>
    <col min="2819" max="2823" width="0" style="1" hidden="1" customWidth="1"/>
    <col min="2824" max="2833" width="9.140625" style="1" customWidth="1"/>
    <col min="2834" max="2838" width="9.140625" style="1"/>
    <col min="2839" max="2839" width="10.42578125" style="1" customWidth="1"/>
    <col min="2840" max="2840" width="9.7109375" style="1" customWidth="1"/>
    <col min="2841" max="2841" width="9.85546875" style="1" customWidth="1"/>
    <col min="2842" max="2842" width="10.140625" style="1" customWidth="1"/>
    <col min="2843" max="2843" width="10.85546875" style="1" customWidth="1"/>
    <col min="2844" max="3072" width="9.140625" style="1"/>
    <col min="3073" max="3073" width="8.85546875" style="1" customWidth="1"/>
    <col min="3074" max="3074" width="33.85546875" style="1" customWidth="1"/>
    <col min="3075" max="3079" width="0" style="1" hidden="1" customWidth="1"/>
    <col min="3080" max="3089" width="9.140625" style="1" customWidth="1"/>
    <col min="3090" max="3094" width="9.140625" style="1"/>
    <col min="3095" max="3095" width="10.42578125" style="1" customWidth="1"/>
    <col min="3096" max="3096" width="9.7109375" style="1" customWidth="1"/>
    <col min="3097" max="3097" width="9.85546875" style="1" customWidth="1"/>
    <col min="3098" max="3098" width="10.140625" style="1" customWidth="1"/>
    <col min="3099" max="3099" width="10.85546875" style="1" customWidth="1"/>
    <col min="3100" max="3328" width="9.140625" style="1"/>
    <col min="3329" max="3329" width="8.85546875" style="1" customWidth="1"/>
    <col min="3330" max="3330" width="33.85546875" style="1" customWidth="1"/>
    <col min="3331" max="3335" width="0" style="1" hidden="1" customWidth="1"/>
    <col min="3336" max="3345" width="9.140625" style="1" customWidth="1"/>
    <col min="3346" max="3350" width="9.140625" style="1"/>
    <col min="3351" max="3351" width="10.42578125" style="1" customWidth="1"/>
    <col min="3352" max="3352" width="9.7109375" style="1" customWidth="1"/>
    <col min="3353" max="3353" width="9.85546875" style="1" customWidth="1"/>
    <col min="3354" max="3354" width="10.140625" style="1" customWidth="1"/>
    <col min="3355" max="3355" width="10.85546875" style="1" customWidth="1"/>
    <col min="3356" max="3584" width="9.140625" style="1"/>
    <col min="3585" max="3585" width="8.85546875" style="1" customWidth="1"/>
    <col min="3586" max="3586" width="33.85546875" style="1" customWidth="1"/>
    <col min="3587" max="3591" width="0" style="1" hidden="1" customWidth="1"/>
    <col min="3592" max="3601" width="9.140625" style="1" customWidth="1"/>
    <col min="3602" max="3606" width="9.140625" style="1"/>
    <col min="3607" max="3607" width="10.42578125" style="1" customWidth="1"/>
    <col min="3608" max="3608" width="9.7109375" style="1" customWidth="1"/>
    <col min="3609" max="3609" width="9.85546875" style="1" customWidth="1"/>
    <col min="3610" max="3610" width="10.140625" style="1" customWidth="1"/>
    <col min="3611" max="3611" width="10.85546875" style="1" customWidth="1"/>
    <col min="3612" max="3840" width="9.140625" style="1"/>
    <col min="3841" max="3841" width="8.85546875" style="1" customWidth="1"/>
    <col min="3842" max="3842" width="33.85546875" style="1" customWidth="1"/>
    <col min="3843" max="3847" width="0" style="1" hidden="1" customWidth="1"/>
    <col min="3848" max="3857" width="9.140625" style="1" customWidth="1"/>
    <col min="3858" max="3862" width="9.140625" style="1"/>
    <col min="3863" max="3863" width="10.42578125" style="1" customWidth="1"/>
    <col min="3864" max="3864" width="9.7109375" style="1" customWidth="1"/>
    <col min="3865" max="3865" width="9.85546875" style="1" customWidth="1"/>
    <col min="3866" max="3866" width="10.140625" style="1" customWidth="1"/>
    <col min="3867" max="3867" width="10.85546875" style="1" customWidth="1"/>
    <col min="3868" max="4096" width="9.140625" style="1"/>
    <col min="4097" max="4097" width="8.85546875" style="1" customWidth="1"/>
    <col min="4098" max="4098" width="33.85546875" style="1" customWidth="1"/>
    <col min="4099" max="4103" width="0" style="1" hidden="1" customWidth="1"/>
    <col min="4104" max="4113" width="9.140625" style="1" customWidth="1"/>
    <col min="4114" max="4118" width="9.140625" style="1"/>
    <col min="4119" max="4119" width="10.42578125" style="1" customWidth="1"/>
    <col min="4120" max="4120" width="9.7109375" style="1" customWidth="1"/>
    <col min="4121" max="4121" width="9.85546875" style="1" customWidth="1"/>
    <col min="4122" max="4122" width="10.140625" style="1" customWidth="1"/>
    <col min="4123" max="4123" width="10.85546875" style="1" customWidth="1"/>
    <col min="4124" max="4352" width="9.140625" style="1"/>
    <col min="4353" max="4353" width="8.85546875" style="1" customWidth="1"/>
    <col min="4354" max="4354" width="33.85546875" style="1" customWidth="1"/>
    <col min="4355" max="4359" width="0" style="1" hidden="1" customWidth="1"/>
    <col min="4360" max="4369" width="9.140625" style="1" customWidth="1"/>
    <col min="4370" max="4374" width="9.140625" style="1"/>
    <col min="4375" max="4375" width="10.42578125" style="1" customWidth="1"/>
    <col min="4376" max="4376" width="9.7109375" style="1" customWidth="1"/>
    <col min="4377" max="4377" width="9.85546875" style="1" customWidth="1"/>
    <col min="4378" max="4378" width="10.140625" style="1" customWidth="1"/>
    <col min="4379" max="4379" width="10.85546875" style="1" customWidth="1"/>
    <col min="4380" max="4608" width="9.140625" style="1"/>
    <col min="4609" max="4609" width="8.85546875" style="1" customWidth="1"/>
    <col min="4610" max="4610" width="33.85546875" style="1" customWidth="1"/>
    <col min="4611" max="4615" width="0" style="1" hidden="1" customWidth="1"/>
    <col min="4616" max="4625" width="9.140625" style="1" customWidth="1"/>
    <col min="4626" max="4630" width="9.140625" style="1"/>
    <col min="4631" max="4631" width="10.42578125" style="1" customWidth="1"/>
    <col min="4632" max="4632" width="9.7109375" style="1" customWidth="1"/>
    <col min="4633" max="4633" width="9.85546875" style="1" customWidth="1"/>
    <col min="4634" max="4634" width="10.140625" style="1" customWidth="1"/>
    <col min="4635" max="4635" width="10.85546875" style="1" customWidth="1"/>
    <col min="4636" max="4864" width="9.140625" style="1"/>
    <col min="4865" max="4865" width="8.85546875" style="1" customWidth="1"/>
    <col min="4866" max="4866" width="33.85546875" style="1" customWidth="1"/>
    <col min="4867" max="4871" width="0" style="1" hidden="1" customWidth="1"/>
    <col min="4872" max="4881" width="9.140625" style="1" customWidth="1"/>
    <col min="4882" max="4886" width="9.140625" style="1"/>
    <col min="4887" max="4887" width="10.42578125" style="1" customWidth="1"/>
    <col min="4888" max="4888" width="9.7109375" style="1" customWidth="1"/>
    <col min="4889" max="4889" width="9.85546875" style="1" customWidth="1"/>
    <col min="4890" max="4890" width="10.140625" style="1" customWidth="1"/>
    <col min="4891" max="4891" width="10.85546875" style="1" customWidth="1"/>
    <col min="4892" max="5120" width="9.140625" style="1"/>
    <col min="5121" max="5121" width="8.85546875" style="1" customWidth="1"/>
    <col min="5122" max="5122" width="33.85546875" style="1" customWidth="1"/>
    <col min="5123" max="5127" width="0" style="1" hidden="1" customWidth="1"/>
    <col min="5128" max="5137" width="9.140625" style="1" customWidth="1"/>
    <col min="5138" max="5142" width="9.140625" style="1"/>
    <col min="5143" max="5143" width="10.42578125" style="1" customWidth="1"/>
    <col min="5144" max="5144" width="9.7109375" style="1" customWidth="1"/>
    <col min="5145" max="5145" width="9.85546875" style="1" customWidth="1"/>
    <col min="5146" max="5146" width="10.140625" style="1" customWidth="1"/>
    <col min="5147" max="5147" width="10.85546875" style="1" customWidth="1"/>
    <col min="5148" max="5376" width="9.140625" style="1"/>
    <col min="5377" max="5377" width="8.85546875" style="1" customWidth="1"/>
    <col min="5378" max="5378" width="33.85546875" style="1" customWidth="1"/>
    <col min="5379" max="5383" width="0" style="1" hidden="1" customWidth="1"/>
    <col min="5384" max="5393" width="9.140625" style="1" customWidth="1"/>
    <col min="5394" max="5398" width="9.140625" style="1"/>
    <col min="5399" max="5399" width="10.42578125" style="1" customWidth="1"/>
    <col min="5400" max="5400" width="9.7109375" style="1" customWidth="1"/>
    <col min="5401" max="5401" width="9.85546875" style="1" customWidth="1"/>
    <col min="5402" max="5402" width="10.140625" style="1" customWidth="1"/>
    <col min="5403" max="5403" width="10.85546875" style="1" customWidth="1"/>
    <col min="5404" max="5632" width="9.140625" style="1"/>
    <col min="5633" max="5633" width="8.85546875" style="1" customWidth="1"/>
    <col min="5634" max="5634" width="33.85546875" style="1" customWidth="1"/>
    <col min="5635" max="5639" width="0" style="1" hidden="1" customWidth="1"/>
    <col min="5640" max="5649" width="9.140625" style="1" customWidth="1"/>
    <col min="5650" max="5654" width="9.140625" style="1"/>
    <col min="5655" max="5655" width="10.42578125" style="1" customWidth="1"/>
    <col min="5656" max="5656" width="9.7109375" style="1" customWidth="1"/>
    <col min="5657" max="5657" width="9.85546875" style="1" customWidth="1"/>
    <col min="5658" max="5658" width="10.140625" style="1" customWidth="1"/>
    <col min="5659" max="5659" width="10.85546875" style="1" customWidth="1"/>
    <col min="5660" max="5888" width="9.140625" style="1"/>
    <col min="5889" max="5889" width="8.85546875" style="1" customWidth="1"/>
    <col min="5890" max="5890" width="33.85546875" style="1" customWidth="1"/>
    <col min="5891" max="5895" width="0" style="1" hidden="1" customWidth="1"/>
    <col min="5896" max="5905" width="9.140625" style="1" customWidth="1"/>
    <col min="5906" max="5910" width="9.140625" style="1"/>
    <col min="5911" max="5911" width="10.42578125" style="1" customWidth="1"/>
    <col min="5912" max="5912" width="9.7109375" style="1" customWidth="1"/>
    <col min="5913" max="5913" width="9.85546875" style="1" customWidth="1"/>
    <col min="5914" max="5914" width="10.140625" style="1" customWidth="1"/>
    <col min="5915" max="5915" width="10.85546875" style="1" customWidth="1"/>
    <col min="5916" max="6144" width="9.140625" style="1"/>
    <col min="6145" max="6145" width="8.85546875" style="1" customWidth="1"/>
    <col min="6146" max="6146" width="33.85546875" style="1" customWidth="1"/>
    <col min="6147" max="6151" width="0" style="1" hidden="1" customWidth="1"/>
    <col min="6152" max="6161" width="9.140625" style="1" customWidth="1"/>
    <col min="6162" max="6166" width="9.140625" style="1"/>
    <col min="6167" max="6167" width="10.42578125" style="1" customWidth="1"/>
    <col min="6168" max="6168" width="9.7109375" style="1" customWidth="1"/>
    <col min="6169" max="6169" width="9.85546875" style="1" customWidth="1"/>
    <col min="6170" max="6170" width="10.140625" style="1" customWidth="1"/>
    <col min="6171" max="6171" width="10.85546875" style="1" customWidth="1"/>
    <col min="6172" max="6400" width="9.140625" style="1"/>
    <col min="6401" max="6401" width="8.85546875" style="1" customWidth="1"/>
    <col min="6402" max="6402" width="33.85546875" style="1" customWidth="1"/>
    <col min="6403" max="6407" width="0" style="1" hidden="1" customWidth="1"/>
    <col min="6408" max="6417" width="9.140625" style="1" customWidth="1"/>
    <col min="6418" max="6422" width="9.140625" style="1"/>
    <col min="6423" max="6423" width="10.42578125" style="1" customWidth="1"/>
    <col min="6424" max="6424" width="9.7109375" style="1" customWidth="1"/>
    <col min="6425" max="6425" width="9.85546875" style="1" customWidth="1"/>
    <col min="6426" max="6426" width="10.140625" style="1" customWidth="1"/>
    <col min="6427" max="6427" width="10.85546875" style="1" customWidth="1"/>
    <col min="6428" max="6656" width="9.140625" style="1"/>
    <col min="6657" max="6657" width="8.85546875" style="1" customWidth="1"/>
    <col min="6658" max="6658" width="33.85546875" style="1" customWidth="1"/>
    <col min="6659" max="6663" width="0" style="1" hidden="1" customWidth="1"/>
    <col min="6664" max="6673" width="9.140625" style="1" customWidth="1"/>
    <col min="6674" max="6678" width="9.140625" style="1"/>
    <col min="6679" max="6679" width="10.42578125" style="1" customWidth="1"/>
    <col min="6680" max="6680" width="9.7109375" style="1" customWidth="1"/>
    <col min="6681" max="6681" width="9.85546875" style="1" customWidth="1"/>
    <col min="6682" max="6682" width="10.140625" style="1" customWidth="1"/>
    <col min="6683" max="6683" width="10.85546875" style="1" customWidth="1"/>
    <col min="6684" max="6912" width="9.140625" style="1"/>
    <col min="6913" max="6913" width="8.85546875" style="1" customWidth="1"/>
    <col min="6914" max="6914" width="33.85546875" style="1" customWidth="1"/>
    <col min="6915" max="6919" width="0" style="1" hidden="1" customWidth="1"/>
    <col min="6920" max="6929" width="9.140625" style="1" customWidth="1"/>
    <col min="6930" max="6934" width="9.140625" style="1"/>
    <col min="6935" max="6935" width="10.42578125" style="1" customWidth="1"/>
    <col min="6936" max="6936" width="9.7109375" style="1" customWidth="1"/>
    <col min="6937" max="6937" width="9.85546875" style="1" customWidth="1"/>
    <col min="6938" max="6938" width="10.140625" style="1" customWidth="1"/>
    <col min="6939" max="6939" width="10.85546875" style="1" customWidth="1"/>
    <col min="6940" max="7168" width="9.140625" style="1"/>
    <col min="7169" max="7169" width="8.85546875" style="1" customWidth="1"/>
    <col min="7170" max="7170" width="33.85546875" style="1" customWidth="1"/>
    <col min="7171" max="7175" width="0" style="1" hidden="1" customWidth="1"/>
    <col min="7176" max="7185" width="9.140625" style="1" customWidth="1"/>
    <col min="7186" max="7190" width="9.140625" style="1"/>
    <col min="7191" max="7191" width="10.42578125" style="1" customWidth="1"/>
    <col min="7192" max="7192" width="9.7109375" style="1" customWidth="1"/>
    <col min="7193" max="7193" width="9.85546875" style="1" customWidth="1"/>
    <col min="7194" max="7194" width="10.140625" style="1" customWidth="1"/>
    <col min="7195" max="7195" width="10.85546875" style="1" customWidth="1"/>
    <col min="7196" max="7424" width="9.140625" style="1"/>
    <col min="7425" max="7425" width="8.85546875" style="1" customWidth="1"/>
    <col min="7426" max="7426" width="33.85546875" style="1" customWidth="1"/>
    <col min="7427" max="7431" width="0" style="1" hidden="1" customWidth="1"/>
    <col min="7432" max="7441" width="9.140625" style="1" customWidth="1"/>
    <col min="7442" max="7446" width="9.140625" style="1"/>
    <col min="7447" max="7447" width="10.42578125" style="1" customWidth="1"/>
    <col min="7448" max="7448" width="9.7109375" style="1" customWidth="1"/>
    <col min="7449" max="7449" width="9.85546875" style="1" customWidth="1"/>
    <col min="7450" max="7450" width="10.140625" style="1" customWidth="1"/>
    <col min="7451" max="7451" width="10.85546875" style="1" customWidth="1"/>
    <col min="7452" max="7680" width="9.140625" style="1"/>
    <col min="7681" max="7681" width="8.85546875" style="1" customWidth="1"/>
    <col min="7682" max="7682" width="33.85546875" style="1" customWidth="1"/>
    <col min="7683" max="7687" width="0" style="1" hidden="1" customWidth="1"/>
    <col min="7688" max="7697" width="9.140625" style="1" customWidth="1"/>
    <col min="7698" max="7702" width="9.140625" style="1"/>
    <col min="7703" max="7703" width="10.42578125" style="1" customWidth="1"/>
    <col min="7704" max="7704" width="9.7109375" style="1" customWidth="1"/>
    <col min="7705" max="7705" width="9.85546875" style="1" customWidth="1"/>
    <col min="7706" max="7706" width="10.140625" style="1" customWidth="1"/>
    <col min="7707" max="7707" width="10.85546875" style="1" customWidth="1"/>
    <col min="7708" max="7936" width="9.140625" style="1"/>
    <col min="7937" max="7937" width="8.85546875" style="1" customWidth="1"/>
    <col min="7938" max="7938" width="33.85546875" style="1" customWidth="1"/>
    <col min="7939" max="7943" width="0" style="1" hidden="1" customWidth="1"/>
    <col min="7944" max="7953" width="9.140625" style="1" customWidth="1"/>
    <col min="7954" max="7958" width="9.140625" style="1"/>
    <col min="7959" max="7959" width="10.42578125" style="1" customWidth="1"/>
    <col min="7960" max="7960" width="9.7109375" style="1" customWidth="1"/>
    <col min="7961" max="7961" width="9.85546875" style="1" customWidth="1"/>
    <col min="7962" max="7962" width="10.140625" style="1" customWidth="1"/>
    <col min="7963" max="7963" width="10.85546875" style="1" customWidth="1"/>
    <col min="7964" max="8192" width="9.140625" style="1"/>
    <col min="8193" max="8193" width="8.85546875" style="1" customWidth="1"/>
    <col min="8194" max="8194" width="33.85546875" style="1" customWidth="1"/>
    <col min="8195" max="8199" width="0" style="1" hidden="1" customWidth="1"/>
    <col min="8200" max="8209" width="9.140625" style="1" customWidth="1"/>
    <col min="8210" max="8214" width="9.140625" style="1"/>
    <col min="8215" max="8215" width="10.42578125" style="1" customWidth="1"/>
    <col min="8216" max="8216" width="9.7109375" style="1" customWidth="1"/>
    <col min="8217" max="8217" width="9.85546875" style="1" customWidth="1"/>
    <col min="8218" max="8218" width="10.140625" style="1" customWidth="1"/>
    <col min="8219" max="8219" width="10.85546875" style="1" customWidth="1"/>
    <col min="8220" max="8448" width="9.140625" style="1"/>
    <col min="8449" max="8449" width="8.85546875" style="1" customWidth="1"/>
    <col min="8450" max="8450" width="33.85546875" style="1" customWidth="1"/>
    <col min="8451" max="8455" width="0" style="1" hidden="1" customWidth="1"/>
    <col min="8456" max="8465" width="9.140625" style="1" customWidth="1"/>
    <col min="8466" max="8470" width="9.140625" style="1"/>
    <col min="8471" max="8471" width="10.42578125" style="1" customWidth="1"/>
    <col min="8472" max="8472" width="9.7109375" style="1" customWidth="1"/>
    <col min="8473" max="8473" width="9.85546875" style="1" customWidth="1"/>
    <col min="8474" max="8474" width="10.140625" style="1" customWidth="1"/>
    <col min="8475" max="8475" width="10.85546875" style="1" customWidth="1"/>
    <col min="8476" max="8704" width="9.140625" style="1"/>
    <col min="8705" max="8705" width="8.85546875" style="1" customWidth="1"/>
    <col min="8706" max="8706" width="33.85546875" style="1" customWidth="1"/>
    <col min="8707" max="8711" width="0" style="1" hidden="1" customWidth="1"/>
    <col min="8712" max="8721" width="9.140625" style="1" customWidth="1"/>
    <col min="8722" max="8726" width="9.140625" style="1"/>
    <col min="8727" max="8727" width="10.42578125" style="1" customWidth="1"/>
    <col min="8728" max="8728" width="9.7109375" style="1" customWidth="1"/>
    <col min="8729" max="8729" width="9.85546875" style="1" customWidth="1"/>
    <col min="8730" max="8730" width="10.140625" style="1" customWidth="1"/>
    <col min="8731" max="8731" width="10.85546875" style="1" customWidth="1"/>
    <col min="8732" max="8960" width="9.140625" style="1"/>
    <col min="8961" max="8961" width="8.85546875" style="1" customWidth="1"/>
    <col min="8962" max="8962" width="33.85546875" style="1" customWidth="1"/>
    <col min="8963" max="8967" width="0" style="1" hidden="1" customWidth="1"/>
    <col min="8968" max="8977" width="9.140625" style="1" customWidth="1"/>
    <col min="8978" max="8982" width="9.140625" style="1"/>
    <col min="8983" max="8983" width="10.42578125" style="1" customWidth="1"/>
    <col min="8984" max="8984" width="9.7109375" style="1" customWidth="1"/>
    <col min="8985" max="8985" width="9.85546875" style="1" customWidth="1"/>
    <col min="8986" max="8986" width="10.140625" style="1" customWidth="1"/>
    <col min="8987" max="8987" width="10.85546875" style="1" customWidth="1"/>
    <col min="8988" max="9216" width="9.140625" style="1"/>
    <col min="9217" max="9217" width="8.85546875" style="1" customWidth="1"/>
    <col min="9218" max="9218" width="33.85546875" style="1" customWidth="1"/>
    <col min="9219" max="9223" width="0" style="1" hidden="1" customWidth="1"/>
    <col min="9224" max="9233" width="9.140625" style="1" customWidth="1"/>
    <col min="9234" max="9238" width="9.140625" style="1"/>
    <col min="9239" max="9239" width="10.42578125" style="1" customWidth="1"/>
    <col min="9240" max="9240" width="9.7109375" style="1" customWidth="1"/>
    <col min="9241" max="9241" width="9.85546875" style="1" customWidth="1"/>
    <col min="9242" max="9242" width="10.140625" style="1" customWidth="1"/>
    <col min="9243" max="9243" width="10.85546875" style="1" customWidth="1"/>
    <col min="9244" max="9472" width="9.140625" style="1"/>
    <col min="9473" max="9473" width="8.85546875" style="1" customWidth="1"/>
    <col min="9474" max="9474" width="33.85546875" style="1" customWidth="1"/>
    <col min="9475" max="9479" width="0" style="1" hidden="1" customWidth="1"/>
    <col min="9480" max="9489" width="9.140625" style="1" customWidth="1"/>
    <col min="9490" max="9494" width="9.140625" style="1"/>
    <col min="9495" max="9495" width="10.42578125" style="1" customWidth="1"/>
    <col min="9496" max="9496" width="9.7109375" style="1" customWidth="1"/>
    <col min="9497" max="9497" width="9.85546875" style="1" customWidth="1"/>
    <col min="9498" max="9498" width="10.140625" style="1" customWidth="1"/>
    <col min="9499" max="9499" width="10.85546875" style="1" customWidth="1"/>
    <col min="9500" max="9728" width="9.140625" style="1"/>
    <col min="9729" max="9729" width="8.85546875" style="1" customWidth="1"/>
    <col min="9730" max="9730" width="33.85546875" style="1" customWidth="1"/>
    <col min="9731" max="9735" width="0" style="1" hidden="1" customWidth="1"/>
    <col min="9736" max="9745" width="9.140625" style="1" customWidth="1"/>
    <col min="9746" max="9750" width="9.140625" style="1"/>
    <col min="9751" max="9751" width="10.42578125" style="1" customWidth="1"/>
    <col min="9752" max="9752" width="9.7109375" style="1" customWidth="1"/>
    <col min="9753" max="9753" width="9.85546875" style="1" customWidth="1"/>
    <col min="9754" max="9754" width="10.140625" style="1" customWidth="1"/>
    <col min="9755" max="9755" width="10.85546875" style="1" customWidth="1"/>
    <col min="9756" max="9984" width="9.140625" style="1"/>
    <col min="9985" max="9985" width="8.85546875" style="1" customWidth="1"/>
    <col min="9986" max="9986" width="33.85546875" style="1" customWidth="1"/>
    <col min="9987" max="9991" width="0" style="1" hidden="1" customWidth="1"/>
    <col min="9992" max="10001" width="9.140625" style="1" customWidth="1"/>
    <col min="10002" max="10006" width="9.140625" style="1"/>
    <col min="10007" max="10007" width="10.42578125" style="1" customWidth="1"/>
    <col min="10008" max="10008" width="9.7109375" style="1" customWidth="1"/>
    <col min="10009" max="10009" width="9.85546875" style="1" customWidth="1"/>
    <col min="10010" max="10010" width="10.140625" style="1" customWidth="1"/>
    <col min="10011" max="10011" width="10.85546875" style="1" customWidth="1"/>
    <col min="10012" max="10240" width="9.140625" style="1"/>
    <col min="10241" max="10241" width="8.85546875" style="1" customWidth="1"/>
    <col min="10242" max="10242" width="33.85546875" style="1" customWidth="1"/>
    <col min="10243" max="10247" width="0" style="1" hidden="1" customWidth="1"/>
    <col min="10248" max="10257" width="9.140625" style="1" customWidth="1"/>
    <col min="10258" max="10262" width="9.140625" style="1"/>
    <col min="10263" max="10263" width="10.42578125" style="1" customWidth="1"/>
    <col min="10264" max="10264" width="9.7109375" style="1" customWidth="1"/>
    <col min="10265" max="10265" width="9.85546875" style="1" customWidth="1"/>
    <col min="10266" max="10266" width="10.140625" style="1" customWidth="1"/>
    <col min="10267" max="10267" width="10.85546875" style="1" customWidth="1"/>
    <col min="10268" max="10496" width="9.140625" style="1"/>
    <col min="10497" max="10497" width="8.85546875" style="1" customWidth="1"/>
    <col min="10498" max="10498" width="33.85546875" style="1" customWidth="1"/>
    <col min="10499" max="10503" width="0" style="1" hidden="1" customWidth="1"/>
    <col min="10504" max="10513" width="9.140625" style="1" customWidth="1"/>
    <col min="10514" max="10518" width="9.140625" style="1"/>
    <col min="10519" max="10519" width="10.42578125" style="1" customWidth="1"/>
    <col min="10520" max="10520" width="9.7109375" style="1" customWidth="1"/>
    <col min="10521" max="10521" width="9.85546875" style="1" customWidth="1"/>
    <col min="10522" max="10522" width="10.140625" style="1" customWidth="1"/>
    <col min="10523" max="10523" width="10.85546875" style="1" customWidth="1"/>
    <col min="10524" max="10752" width="9.140625" style="1"/>
    <col min="10753" max="10753" width="8.85546875" style="1" customWidth="1"/>
    <col min="10754" max="10754" width="33.85546875" style="1" customWidth="1"/>
    <col min="10755" max="10759" width="0" style="1" hidden="1" customWidth="1"/>
    <col min="10760" max="10769" width="9.140625" style="1" customWidth="1"/>
    <col min="10770" max="10774" width="9.140625" style="1"/>
    <col min="10775" max="10775" width="10.42578125" style="1" customWidth="1"/>
    <col min="10776" max="10776" width="9.7109375" style="1" customWidth="1"/>
    <col min="10777" max="10777" width="9.85546875" style="1" customWidth="1"/>
    <col min="10778" max="10778" width="10.140625" style="1" customWidth="1"/>
    <col min="10779" max="10779" width="10.85546875" style="1" customWidth="1"/>
    <col min="10780" max="11008" width="9.140625" style="1"/>
    <col min="11009" max="11009" width="8.85546875" style="1" customWidth="1"/>
    <col min="11010" max="11010" width="33.85546875" style="1" customWidth="1"/>
    <col min="11011" max="11015" width="0" style="1" hidden="1" customWidth="1"/>
    <col min="11016" max="11025" width="9.140625" style="1" customWidth="1"/>
    <col min="11026" max="11030" width="9.140625" style="1"/>
    <col min="11031" max="11031" width="10.42578125" style="1" customWidth="1"/>
    <col min="11032" max="11032" width="9.7109375" style="1" customWidth="1"/>
    <col min="11033" max="11033" width="9.85546875" style="1" customWidth="1"/>
    <col min="11034" max="11034" width="10.140625" style="1" customWidth="1"/>
    <col min="11035" max="11035" width="10.85546875" style="1" customWidth="1"/>
    <col min="11036" max="11264" width="9.140625" style="1"/>
    <col min="11265" max="11265" width="8.85546875" style="1" customWidth="1"/>
    <col min="11266" max="11266" width="33.85546875" style="1" customWidth="1"/>
    <col min="11267" max="11271" width="0" style="1" hidden="1" customWidth="1"/>
    <col min="11272" max="11281" width="9.140625" style="1" customWidth="1"/>
    <col min="11282" max="11286" width="9.140625" style="1"/>
    <col min="11287" max="11287" width="10.42578125" style="1" customWidth="1"/>
    <col min="11288" max="11288" width="9.7109375" style="1" customWidth="1"/>
    <col min="11289" max="11289" width="9.85546875" style="1" customWidth="1"/>
    <col min="11290" max="11290" width="10.140625" style="1" customWidth="1"/>
    <col min="11291" max="11291" width="10.85546875" style="1" customWidth="1"/>
    <col min="11292" max="11520" width="9.140625" style="1"/>
    <col min="11521" max="11521" width="8.85546875" style="1" customWidth="1"/>
    <col min="11522" max="11522" width="33.85546875" style="1" customWidth="1"/>
    <col min="11523" max="11527" width="0" style="1" hidden="1" customWidth="1"/>
    <col min="11528" max="11537" width="9.140625" style="1" customWidth="1"/>
    <col min="11538" max="11542" width="9.140625" style="1"/>
    <col min="11543" max="11543" width="10.42578125" style="1" customWidth="1"/>
    <col min="11544" max="11544" width="9.7109375" style="1" customWidth="1"/>
    <col min="11545" max="11545" width="9.85546875" style="1" customWidth="1"/>
    <col min="11546" max="11546" width="10.140625" style="1" customWidth="1"/>
    <col min="11547" max="11547" width="10.85546875" style="1" customWidth="1"/>
    <col min="11548" max="11776" width="9.140625" style="1"/>
    <col min="11777" max="11777" width="8.85546875" style="1" customWidth="1"/>
    <col min="11778" max="11778" width="33.85546875" style="1" customWidth="1"/>
    <col min="11779" max="11783" width="0" style="1" hidden="1" customWidth="1"/>
    <col min="11784" max="11793" width="9.140625" style="1" customWidth="1"/>
    <col min="11794" max="11798" width="9.140625" style="1"/>
    <col min="11799" max="11799" width="10.42578125" style="1" customWidth="1"/>
    <col min="11800" max="11800" width="9.7109375" style="1" customWidth="1"/>
    <col min="11801" max="11801" width="9.85546875" style="1" customWidth="1"/>
    <col min="11802" max="11802" width="10.140625" style="1" customWidth="1"/>
    <col min="11803" max="11803" width="10.85546875" style="1" customWidth="1"/>
    <col min="11804" max="12032" width="9.140625" style="1"/>
    <col min="12033" max="12033" width="8.85546875" style="1" customWidth="1"/>
    <col min="12034" max="12034" width="33.85546875" style="1" customWidth="1"/>
    <col min="12035" max="12039" width="0" style="1" hidden="1" customWidth="1"/>
    <col min="12040" max="12049" width="9.140625" style="1" customWidth="1"/>
    <col min="12050" max="12054" width="9.140625" style="1"/>
    <col min="12055" max="12055" width="10.42578125" style="1" customWidth="1"/>
    <col min="12056" max="12056" width="9.7109375" style="1" customWidth="1"/>
    <col min="12057" max="12057" width="9.85546875" style="1" customWidth="1"/>
    <col min="12058" max="12058" width="10.140625" style="1" customWidth="1"/>
    <col min="12059" max="12059" width="10.85546875" style="1" customWidth="1"/>
    <col min="12060" max="12288" width="9.140625" style="1"/>
    <col min="12289" max="12289" width="8.85546875" style="1" customWidth="1"/>
    <col min="12290" max="12290" width="33.85546875" style="1" customWidth="1"/>
    <col min="12291" max="12295" width="0" style="1" hidden="1" customWidth="1"/>
    <col min="12296" max="12305" width="9.140625" style="1" customWidth="1"/>
    <col min="12306" max="12310" width="9.140625" style="1"/>
    <col min="12311" max="12311" width="10.42578125" style="1" customWidth="1"/>
    <col min="12312" max="12312" width="9.7109375" style="1" customWidth="1"/>
    <col min="12313" max="12313" width="9.85546875" style="1" customWidth="1"/>
    <col min="12314" max="12314" width="10.140625" style="1" customWidth="1"/>
    <col min="12315" max="12315" width="10.85546875" style="1" customWidth="1"/>
    <col min="12316" max="12544" width="9.140625" style="1"/>
    <col min="12545" max="12545" width="8.85546875" style="1" customWidth="1"/>
    <col min="12546" max="12546" width="33.85546875" style="1" customWidth="1"/>
    <col min="12547" max="12551" width="0" style="1" hidden="1" customWidth="1"/>
    <col min="12552" max="12561" width="9.140625" style="1" customWidth="1"/>
    <col min="12562" max="12566" width="9.140625" style="1"/>
    <col min="12567" max="12567" width="10.42578125" style="1" customWidth="1"/>
    <col min="12568" max="12568" width="9.7109375" style="1" customWidth="1"/>
    <col min="12569" max="12569" width="9.85546875" style="1" customWidth="1"/>
    <col min="12570" max="12570" width="10.140625" style="1" customWidth="1"/>
    <col min="12571" max="12571" width="10.85546875" style="1" customWidth="1"/>
    <col min="12572" max="12800" width="9.140625" style="1"/>
    <col min="12801" max="12801" width="8.85546875" style="1" customWidth="1"/>
    <col min="12802" max="12802" width="33.85546875" style="1" customWidth="1"/>
    <col min="12803" max="12807" width="0" style="1" hidden="1" customWidth="1"/>
    <col min="12808" max="12817" width="9.140625" style="1" customWidth="1"/>
    <col min="12818" max="12822" width="9.140625" style="1"/>
    <col min="12823" max="12823" width="10.42578125" style="1" customWidth="1"/>
    <col min="12824" max="12824" width="9.7109375" style="1" customWidth="1"/>
    <col min="12825" max="12825" width="9.85546875" style="1" customWidth="1"/>
    <col min="12826" max="12826" width="10.140625" style="1" customWidth="1"/>
    <col min="12827" max="12827" width="10.85546875" style="1" customWidth="1"/>
    <col min="12828" max="13056" width="9.140625" style="1"/>
    <col min="13057" max="13057" width="8.85546875" style="1" customWidth="1"/>
    <col min="13058" max="13058" width="33.85546875" style="1" customWidth="1"/>
    <col min="13059" max="13063" width="0" style="1" hidden="1" customWidth="1"/>
    <col min="13064" max="13073" width="9.140625" style="1" customWidth="1"/>
    <col min="13074" max="13078" width="9.140625" style="1"/>
    <col min="13079" max="13079" width="10.42578125" style="1" customWidth="1"/>
    <col min="13080" max="13080" width="9.7109375" style="1" customWidth="1"/>
    <col min="13081" max="13081" width="9.85546875" style="1" customWidth="1"/>
    <col min="13082" max="13082" width="10.140625" style="1" customWidth="1"/>
    <col min="13083" max="13083" width="10.85546875" style="1" customWidth="1"/>
    <col min="13084" max="13312" width="9.140625" style="1"/>
    <col min="13313" max="13313" width="8.85546875" style="1" customWidth="1"/>
    <col min="13314" max="13314" width="33.85546875" style="1" customWidth="1"/>
    <col min="13315" max="13319" width="0" style="1" hidden="1" customWidth="1"/>
    <col min="13320" max="13329" width="9.140625" style="1" customWidth="1"/>
    <col min="13330" max="13334" width="9.140625" style="1"/>
    <col min="13335" max="13335" width="10.42578125" style="1" customWidth="1"/>
    <col min="13336" max="13336" width="9.7109375" style="1" customWidth="1"/>
    <col min="13337" max="13337" width="9.85546875" style="1" customWidth="1"/>
    <col min="13338" max="13338" width="10.140625" style="1" customWidth="1"/>
    <col min="13339" max="13339" width="10.85546875" style="1" customWidth="1"/>
    <col min="13340" max="13568" width="9.140625" style="1"/>
    <col min="13569" max="13569" width="8.85546875" style="1" customWidth="1"/>
    <col min="13570" max="13570" width="33.85546875" style="1" customWidth="1"/>
    <col min="13571" max="13575" width="0" style="1" hidden="1" customWidth="1"/>
    <col min="13576" max="13585" width="9.140625" style="1" customWidth="1"/>
    <col min="13586" max="13590" width="9.140625" style="1"/>
    <col min="13591" max="13591" width="10.42578125" style="1" customWidth="1"/>
    <col min="13592" max="13592" width="9.7109375" style="1" customWidth="1"/>
    <col min="13593" max="13593" width="9.85546875" style="1" customWidth="1"/>
    <col min="13594" max="13594" width="10.140625" style="1" customWidth="1"/>
    <col min="13595" max="13595" width="10.85546875" style="1" customWidth="1"/>
    <col min="13596" max="13824" width="9.140625" style="1"/>
    <col min="13825" max="13825" width="8.85546875" style="1" customWidth="1"/>
    <col min="13826" max="13826" width="33.85546875" style="1" customWidth="1"/>
    <col min="13827" max="13831" width="0" style="1" hidden="1" customWidth="1"/>
    <col min="13832" max="13841" width="9.140625" style="1" customWidth="1"/>
    <col min="13842" max="13846" width="9.140625" style="1"/>
    <col min="13847" max="13847" width="10.42578125" style="1" customWidth="1"/>
    <col min="13848" max="13848" width="9.7109375" style="1" customWidth="1"/>
    <col min="13849" max="13849" width="9.85546875" style="1" customWidth="1"/>
    <col min="13850" max="13850" width="10.140625" style="1" customWidth="1"/>
    <col min="13851" max="13851" width="10.85546875" style="1" customWidth="1"/>
    <col min="13852" max="14080" width="9.140625" style="1"/>
    <col min="14081" max="14081" width="8.85546875" style="1" customWidth="1"/>
    <col min="14082" max="14082" width="33.85546875" style="1" customWidth="1"/>
    <col min="14083" max="14087" width="0" style="1" hidden="1" customWidth="1"/>
    <col min="14088" max="14097" width="9.140625" style="1" customWidth="1"/>
    <col min="14098" max="14102" width="9.140625" style="1"/>
    <col min="14103" max="14103" width="10.42578125" style="1" customWidth="1"/>
    <col min="14104" max="14104" width="9.7109375" style="1" customWidth="1"/>
    <col min="14105" max="14105" width="9.85546875" style="1" customWidth="1"/>
    <col min="14106" max="14106" width="10.140625" style="1" customWidth="1"/>
    <col min="14107" max="14107" width="10.85546875" style="1" customWidth="1"/>
    <col min="14108" max="14336" width="9.140625" style="1"/>
    <col min="14337" max="14337" width="8.85546875" style="1" customWidth="1"/>
    <col min="14338" max="14338" width="33.85546875" style="1" customWidth="1"/>
    <col min="14339" max="14343" width="0" style="1" hidden="1" customWidth="1"/>
    <col min="14344" max="14353" width="9.140625" style="1" customWidth="1"/>
    <col min="14354" max="14358" width="9.140625" style="1"/>
    <col min="14359" max="14359" width="10.42578125" style="1" customWidth="1"/>
    <col min="14360" max="14360" width="9.7109375" style="1" customWidth="1"/>
    <col min="14361" max="14361" width="9.85546875" style="1" customWidth="1"/>
    <col min="14362" max="14362" width="10.140625" style="1" customWidth="1"/>
    <col min="14363" max="14363" width="10.85546875" style="1" customWidth="1"/>
    <col min="14364" max="14592" width="9.140625" style="1"/>
    <col min="14593" max="14593" width="8.85546875" style="1" customWidth="1"/>
    <col min="14594" max="14594" width="33.85546875" style="1" customWidth="1"/>
    <col min="14595" max="14599" width="0" style="1" hidden="1" customWidth="1"/>
    <col min="14600" max="14609" width="9.140625" style="1" customWidth="1"/>
    <col min="14610" max="14614" width="9.140625" style="1"/>
    <col min="14615" max="14615" width="10.42578125" style="1" customWidth="1"/>
    <col min="14616" max="14616" width="9.7109375" style="1" customWidth="1"/>
    <col min="14617" max="14617" width="9.85546875" style="1" customWidth="1"/>
    <col min="14618" max="14618" width="10.140625" style="1" customWidth="1"/>
    <col min="14619" max="14619" width="10.85546875" style="1" customWidth="1"/>
    <col min="14620" max="14848" width="9.140625" style="1"/>
    <col min="14849" max="14849" width="8.85546875" style="1" customWidth="1"/>
    <col min="14850" max="14850" width="33.85546875" style="1" customWidth="1"/>
    <col min="14851" max="14855" width="0" style="1" hidden="1" customWidth="1"/>
    <col min="14856" max="14865" width="9.140625" style="1" customWidth="1"/>
    <col min="14866" max="14870" width="9.140625" style="1"/>
    <col min="14871" max="14871" width="10.42578125" style="1" customWidth="1"/>
    <col min="14872" max="14872" width="9.7109375" style="1" customWidth="1"/>
    <col min="14873" max="14873" width="9.85546875" style="1" customWidth="1"/>
    <col min="14874" max="14874" width="10.140625" style="1" customWidth="1"/>
    <col min="14875" max="14875" width="10.85546875" style="1" customWidth="1"/>
    <col min="14876" max="15104" width="9.140625" style="1"/>
    <col min="15105" max="15105" width="8.85546875" style="1" customWidth="1"/>
    <col min="15106" max="15106" width="33.85546875" style="1" customWidth="1"/>
    <col min="15107" max="15111" width="0" style="1" hidden="1" customWidth="1"/>
    <col min="15112" max="15121" width="9.140625" style="1" customWidth="1"/>
    <col min="15122" max="15126" width="9.140625" style="1"/>
    <col min="15127" max="15127" width="10.42578125" style="1" customWidth="1"/>
    <col min="15128" max="15128" width="9.7109375" style="1" customWidth="1"/>
    <col min="15129" max="15129" width="9.85546875" style="1" customWidth="1"/>
    <col min="15130" max="15130" width="10.140625" style="1" customWidth="1"/>
    <col min="15131" max="15131" width="10.85546875" style="1" customWidth="1"/>
    <col min="15132" max="15360" width="9.140625" style="1"/>
    <col min="15361" max="15361" width="8.85546875" style="1" customWidth="1"/>
    <col min="15362" max="15362" width="33.85546875" style="1" customWidth="1"/>
    <col min="15363" max="15367" width="0" style="1" hidden="1" customWidth="1"/>
    <col min="15368" max="15377" width="9.140625" style="1" customWidth="1"/>
    <col min="15378" max="15382" width="9.140625" style="1"/>
    <col min="15383" max="15383" width="10.42578125" style="1" customWidth="1"/>
    <col min="15384" max="15384" width="9.7109375" style="1" customWidth="1"/>
    <col min="15385" max="15385" width="9.85546875" style="1" customWidth="1"/>
    <col min="15386" max="15386" width="10.140625" style="1" customWidth="1"/>
    <col min="15387" max="15387" width="10.85546875" style="1" customWidth="1"/>
    <col min="15388" max="15616" width="9.140625" style="1"/>
    <col min="15617" max="15617" width="8.85546875" style="1" customWidth="1"/>
    <col min="15618" max="15618" width="33.85546875" style="1" customWidth="1"/>
    <col min="15619" max="15623" width="0" style="1" hidden="1" customWidth="1"/>
    <col min="15624" max="15633" width="9.140625" style="1" customWidth="1"/>
    <col min="15634" max="15638" width="9.140625" style="1"/>
    <col min="15639" max="15639" width="10.42578125" style="1" customWidth="1"/>
    <col min="15640" max="15640" width="9.7109375" style="1" customWidth="1"/>
    <col min="15641" max="15641" width="9.85546875" style="1" customWidth="1"/>
    <col min="15642" max="15642" width="10.140625" style="1" customWidth="1"/>
    <col min="15643" max="15643" width="10.85546875" style="1" customWidth="1"/>
    <col min="15644" max="15872" width="9.140625" style="1"/>
    <col min="15873" max="15873" width="8.85546875" style="1" customWidth="1"/>
    <col min="15874" max="15874" width="33.85546875" style="1" customWidth="1"/>
    <col min="15875" max="15879" width="0" style="1" hidden="1" customWidth="1"/>
    <col min="15880" max="15889" width="9.140625" style="1" customWidth="1"/>
    <col min="15890" max="15894" width="9.140625" style="1"/>
    <col min="15895" max="15895" width="10.42578125" style="1" customWidth="1"/>
    <col min="15896" max="15896" width="9.7109375" style="1" customWidth="1"/>
    <col min="15897" max="15897" width="9.85546875" style="1" customWidth="1"/>
    <col min="15898" max="15898" width="10.140625" style="1" customWidth="1"/>
    <col min="15899" max="15899" width="10.85546875" style="1" customWidth="1"/>
    <col min="15900" max="16128" width="9.140625" style="1"/>
    <col min="16129" max="16129" width="8.85546875" style="1" customWidth="1"/>
    <col min="16130" max="16130" width="33.85546875" style="1" customWidth="1"/>
    <col min="16131" max="16135" width="0" style="1" hidden="1" customWidth="1"/>
    <col min="16136" max="16145" width="9.140625" style="1" customWidth="1"/>
    <col min="16146" max="16150" width="9.140625" style="1"/>
    <col min="16151" max="16151" width="10.42578125" style="1" customWidth="1"/>
    <col min="16152" max="16152" width="9.7109375" style="1" customWidth="1"/>
    <col min="16153" max="16153" width="9.85546875" style="1" customWidth="1"/>
    <col min="16154" max="16154" width="10.140625" style="1" customWidth="1"/>
    <col min="16155" max="16155" width="10.85546875" style="1" customWidth="1"/>
    <col min="16156" max="16384" width="9.140625" style="1"/>
  </cols>
  <sheetData>
    <row r="1" spans="1:27" ht="15.75" x14ac:dyDescent="0.25">
      <c r="Z1" s="138" t="s">
        <v>73</v>
      </c>
    </row>
    <row r="2" spans="1:27" x14ac:dyDescent="0.25">
      <c r="A2" s="2"/>
      <c r="B2" s="139"/>
      <c r="C2" s="2"/>
      <c r="D2" s="2"/>
      <c r="E2" s="2"/>
      <c r="F2" s="2"/>
      <c r="G2" s="2"/>
      <c r="H2" s="4"/>
      <c r="I2" s="4"/>
      <c r="J2" s="4"/>
      <c r="K2" s="4"/>
      <c r="L2" s="4"/>
      <c r="M2" s="4"/>
      <c r="N2" s="4"/>
      <c r="O2" s="4"/>
      <c r="P2" s="4"/>
      <c r="Z2" s="4" t="s">
        <v>74</v>
      </c>
    </row>
    <row r="3" spans="1:27" ht="27" customHeight="1" x14ac:dyDescent="0.25">
      <c r="A3" s="194" t="s">
        <v>75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</row>
    <row r="4" spans="1:27" ht="15.75" thickBot="1" x14ac:dyDescent="0.3">
      <c r="A4" s="4"/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Z4" s="4" t="s">
        <v>76</v>
      </c>
    </row>
    <row r="5" spans="1:27" ht="15.75" customHeight="1" x14ac:dyDescent="0.25">
      <c r="A5" s="188" t="s">
        <v>4</v>
      </c>
      <c r="B5" s="192" t="s">
        <v>5</v>
      </c>
      <c r="C5" s="188" t="s">
        <v>6</v>
      </c>
      <c r="D5" s="189"/>
      <c r="E5" s="189"/>
      <c r="F5" s="189"/>
      <c r="G5" s="190"/>
      <c r="H5" s="188" t="s">
        <v>7</v>
      </c>
      <c r="I5" s="189"/>
      <c r="J5" s="189"/>
      <c r="K5" s="189"/>
      <c r="L5" s="190"/>
      <c r="M5" s="188" t="s">
        <v>77</v>
      </c>
      <c r="N5" s="189"/>
      <c r="O5" s="189"/>
      <c r="P5" s="189"/>
      <c r="Q5" s="190"/>
      <c r="R5" s="188" t="s">
        <v>9</v>
      </c>
      <c r="S5" s="189"/>
      <c r="T5" s="189"/>
      <c r="U5" s="189"/>
      <c r="V5" s="190"/>
      <c r="W5" s="188" t="s">
        <v>10</v>
      </c>
      <c r="X5" s="189"/>
      <c r="Y5" s="189"/>
      <c r="Z5" s="189"/>
      <c r="AA5" s="190"/>
    </row>
    <row r="6" spans="1:27" ht="16.5" thickBot="1" x14ac:dyDescent="0.3">
      <c r="A6" s="191"/>
      <c r="B6" s="193"/>
      <c r="C6" s="9" t="s">
        <v>13</v>
      </c>
      <c r="D6" s="10" t="s">
        <v>14</v>
      </c>
      <c r="E6" s="10" t="s">
        <v>15</v>
      </c>
      <c r="F6" s="10" t="s">
        <v>16</v>
      </c>
      <c r="G6" s="11" t="s">
        <v>17</v>
      </c>
      <c r="H6" s="9" t="s">
        <v>13</v>
      </c>
      <c r="I6" s="10" t="s">
        <v>14</v>
      </c>
      <c r="J6" s="10" t="s">
        <v>15</v>
      </c>
      <c r="K6" s="10" t="s">
        <v>16</v>
      </c>
      <c r="L6" s="11" t="s">
        <v>17</v>
      </c>
      <c r="M6" s="9" t="s">
        <v>13</v>
      </c>
      <c r="N6" s="10" t="s">
        <v>14</v>
      </c>
      <c r="O6" s="10" t="s">
        <v>15</v>
      </c>
      <c r="P6" s="10" t="s">
        <v>16</v>
      </c>
      <c r="Q6" s="11" t="s">
        <v>17</v>
      </c>
      <c r="R6" s="9" t="s">
        <v>13</v>
      </c>
      <c r="S6" s="10" t="s">
        <v>14</v>
      </c>
      <c r="T6" s="10" t="s">
        <v>15</v>
      </c>
      <c r="U6" s="10" t="s">
        <v>16</v>
      </c>
      <c r="V6" s="11" t="s">
        <v>17</v>
      </c>
      <c r="W6" s="9" t="s">
        <v>13</v>
      </c>
      <c r="X6" s="10" t="s">
        <v>14</v>
      </c>
      <c r="Y6" s="10" t="s">
        <v>15</v>
      </c>
      <c r="Z6" s="10" t="s">
        <v>16</v>
      </c>
      <c r="AA6" s="11" t="s">
        <v>17</v>
      </c>
    </row>
    <row r="7" spans="1:27" ht="13.5" customHeight="1" thickBot="1" x14ac:dyDescent="0.3">
      <c r="A7" s="12">
        <v>1</v>
      </c>
      <c r="B7" s="13">
        <v>2</v>
      </c>
      <c r="C7" s="12">
        <v>3</v>
      </c>
      <c r="D7" s="14">
        <v>4</v>
      </c>
      <c r="E7" s="14">
        <v>5</v>
      </c>
      <c r="F7" s="14">
        <v>6</v>
      </c>
      <c r="G7" s="15">
        <v>7</v>
      </c>
      <c r="H7" s="12">
        <v>8</v>
      </c>
      <c r="I7" s="14">
        <v>9</v>
      </c>
      <c r="J7" s="14">
        <v>10</v>
      </c>
      <c r="K7" s="14">
        <v>11</v>
      </c>
      <c r="L7" s="15">
        <v>12</v>
      </c>
      <c r="M7" s="12">
        <v>13</v>
      </c>
      <c r="N7" s="14">
        <v>14</v>
      </c>
      <c r="O7" s="14">
        <v>15</v>
      </c>
      <c r="P7" s="14">
        <v>16</v>
      </c>
      <c r="Q7" s="15">
        <v>17</v>
      </c>
      <c r="R7" s="12">
        <v>18</v>
      </c>
      <c r="S7" s="14">
        <v>19</v>
      </c>
      <c r="T7" s="14">
        <v>20</v>
      </c>
      <c r="U7" s="14">
        <v>21</v>
      </c>
      <c r="V7" s="15">
        <v>22</v>
      </c>
      <c r="W7" s="12">
        <v>23</v>
      </c>
      <c r="X7" s="14">
        <v>24</v>
      </c>
      <c r="Y7" s="14">
        <v>25</v>
      </c>
      <c r="Z7" s="14">
        <v>26</v>
      </c>
      <c r="AA7" s="15">
        <v>27</v>
      </c>
    </row>
    <row r="8" spans="1:27" ht="31.5" x14ac:dyDescent="0.25">
      <c r="A8" s="140" t="s">
        <v>20</v>
      </c>
      <c r="B8" s="17" t="s">
        <v>78</v>
      </c>
      <c r="C8" s="18">
        <f>C18+C20</f>
        <v>2.4529999999999994</v>
      </c>
      <c r="D8" s="19">
        <f>D14+D15+D16+D17</f>
        <v>0</v>
      </c>
      <c r="E8" s="19">
        <f>E9+E14+E15+E16+E17</f>
        <v>0</v>
      </c>
      <c r="F8" s="19">
        <f>F9+F14+F15+F16+F17</f>
        <v>2.4529999999999998</v>
      </c>
      <c r="G8" s="20">
        <f>G9+G14+G15+G16+G17</f>
        <v>2.3649478419999999</v>
      </c>
      <c r="H8" s="18">
        <f>H18+H20</f>
        <v>2.6540000000000004</v>
      </c>
      <c r="I8" s="19">
        <f>I14+I15+I16+I17</f>
        <v>0</v>
      </c>
      <c r="J8" s="19">
        <f>J9+J14+J15+J16+J17</f>
        <v>0</v>
      </c>
      <c r="K8" s="19">
        <f>K9+K14+K15+K16+K17</f>
        <v>2.6539999999999999</v>
      </c>
      <c r="L8" s="20">
        <f>L9+L14+L15+L16+L17</f>
        <v>2.5509226540000003</v>
      </c>
      <c r="M8" s="114">
        <f>M18+M20</f>
        <v>2.6543999999999999</v>
      </c>
      <c r="N8" s="115">
        <f>N14+N15+N16+N17</f>
        <v>0</v>
      </c>
      <c r="O8" s="115">
        <f>O9+O14+O15+O16+O17</f>
        <v>0</v>
      </c>
      <c r="P8" s="115">
        <f>P9+P14+P15+P16+P17</f>
        <v>2.6543999999999999</v>
      </c>
      <c r="Q8" s="116">
        <f>Q9+Q14+Q15+Q16+Q17</f>
        <v>2.3151083199999998</v>
      </c>
      <c r="R8" s="18">
        <f>R18+R20</f>
        <v>2.6833300000000007</v>
      </c>
      <c r="S8" s="19">
        <f>S14+S15+S16+S17</f>
        <v>0</v>
      </c>
      <c r="T8" s="19">
        <f>T9+T14+T15+T16+T17</f>
        <v>0</v>
      </c>
      <c r="U8" s="19">
        <f>U9+U14+U15+U16+U17</f>
        <v>2.6833300000000002</v>
      </c>
      <c r="V8" s="20">
        <f>V9+V14+V15+V16+V17</f>
        <v>2.5529450570000005</v>
      </c>
      <c r="W8" s="18">
        <f>W18+W20</f>
        <v>2.6999999999999997</v>
      </c>
      <c r="X8" s="19">
        <f>X14+X15+X16+X17</f>
        <v>0</v>
      </c>
      <c r="Y8" s="19">
        <f>Y9+Y14+Y15+Y16+Y17</f>
        <v>0</v>
      </c>
      <c r="Z8" s="19">
        <f>Z9+Z14+Z15+Z16+Z17</f>
        <v>2.7</v>
      </c>
      <c r="AA8" s="20">
        <f>AA9+AA14+AA15+AA16+AA17</f>
        <v>2.5954000000000002</v>
      </c>
    </row>
    <row r="9" spans="1:27" ht="15.75" x14ac:dyDescent="0.25">
      <c r="A9" s="50" t="s">
        <v>22</v>
      </c>
      <c r="B9" s="25" t="s">
        <v>23</v>
      </c>
      <c r="C9" s="32" t="s">
        <v>24</v>
      </c>
      <c r="D9" s="27" t="s">
        <v>24</v>
      </c>
      <c r="E9" s="28">
        <f>E11</f>
        <v>0</v>
      </c>
      <c r="F9" s="28">
        <f>F11+F12</f>
        <v>0</v>
      </c>
      <c r="G9" s="29">
        <f>G11+G12+G13</f>
        <v>2.3649478419999999</v>
      </c>
      <c r="H9" s="32" t="s">
        <v>24</v>
      </c>
      <c r="I9" s="27" t="s">
        <v>24</v>
      </c>
      <c r="J9" s="28">
        <f>J11</f>
        <v>0</v>
      </c>
      <c r="K9" s="28">
        <f>K11+K12</f>
        <v>0</v>
      </c>
      <c r="L9" s="29">
        <f>L11+L12+L13</f>
        <v>2.5509226540000003</v>
      </c>
      <c r="M9" s="181" t="s">
        <v>24</v>
      </c>
      <c r="N9" s="118" t="s">
        <v>24</v>
      </c>
      <c r="O9" s="119">
        <f>O11</f>
        <v>0</v>
      </c>
      <c r="P9" s="119">
        <f>P11+P12</f>
        <v>0</v>
      </c>
      <c r="Q9" s="120">
        <f>Q11+Q12+Q13</f>
        <v>2.3151083199999998</v>
      </c>
      <c r="R9" s="32" t="s">
        <v>24</v>
      </c>
      <c r="S9" s="27" t="s">
        <v>24</v>
      </c>
      <c r="T9" s="28">
        <f>T11</f>
        <v>0</v>
      </c>
      <c r="U9" s="28">
        <f>U11+U12</f>
        <v>0</v>
      </c>
      <c r="V9" s="29">
        <f>V11+V12+V13</f>
        <v>2.5529450570000005</v>
      </c>
      <c r="W9" s="32" t="s">
        <v>24</v>
      </c>
      <c r="X9" s="27" t="s">
        <v>24</v>
      </c>
      <c r="Y9" s="28">
        <f>Y11</f>
        <v>0</v>
      </c>
      <c r="Z9" s="28">
        <f>Z11+Z12</f>
        <v>0</v>
      </c>
      <c r="AA9" s="29">
        <f>AA11+AA12+AA13</f>
        <v>2.5954000000000002</v>
      </c>
    </row>
    <row r="10" spans="1:27" ht="15.75" x14ac:dyDescent="0.25">
      <c r="A10" s="50"/>
      <c r="B10" s="25" t="s">
        <v>25</v>
      </c>
      <c r="C10" s="32" t="s">
        <v>24</v>
      </c>
      <c r="D10" s="35" t="s">
        <v>24</v>
      </c>
      <c r="E10" s="33" t="s">
        <v>24</v>
      </c>
      <c r="F10" s="33" t="s">
        <v>24</v>
      </c>
      <c r="G10" s="34" t="s">
        <v>24</v>
      </c>
      <c r="H10" s="32" t="s">
        <v>24</v>
      </c>
      <c r="I10" s="35" t="s">
        <v>24</v>
      </c>
      <c r="J10" s="33" t="s">
        <v>24</v>
      </c>
      <c r="K10" s="33" t="s">
        <v>24</v>
      </c>
      <c r="L10" s="34" t="s">
        <v>24</v>
      </c>
      <c r="M10" s="181" t="s">
        <v>24</v>
      </c>
      <c r="N10" s="182" t="s">
        <v>24</v>
      </c>
      <c r="O10" s="121" t="s">
        <v>24</v>
      </c>
      <c r="P10" s="121" t="s">
        <v>24</v>
      </c>
      <c r="Q10" s="122" t="s">
        <v>24</v>
      </c>
      <c r="R10" s="32" t="s">
        <v>24</v>
      </c>
      <c r="S10" s="35" t="s">
        <v>24</v>
      </c>
      <c r="T10" s="33" t="s">
        <v>24</v>
      </c>
      <c r="U10" s="33" t="s">
        <v>24</v>
      </c>
      <c r="V10" s="34" t="s">
        <v>24</v>
      </c>
      <c r="W10" s="32" t="s">
        <v>24</v>
      </c>
      <c r="X10" s="35" t="s">
        <v>24</v>
      </c>
      <c r="Y10" s="33" t="s">
        <v>24</v>
      </c>
      <c r="Z10" s="33" t="s">
        <v>24</v>
      </c>
      <c r="AA10" s="34" t="s">
        <v>24</v>
      </c>
    </row>
    <row r="11" spans="1:27" ht="15.75" x14ac:dyDescent="0.25">
      <c r="A11" s="50" t="s">
        <v>26</v>
      </c>
      <c r="B11" s="25" t="s">
        <v>14</v>
      </c>
      <c r="C11" s="32" t="s">
        <v>24</v>
      </c>
      <c r="D11" s="36" t="s">
        <v>24</v>
      </c>
      <c r="E11" s="41"/>
      <c r="F11" s="38">
        <f>D8-D18-D20-G11-E11</f>
        <v>0</v>
      </c>
      <c r="G11" s="39"/>
      <c r="H11" s="32" t="s">
        <v>24</v>
      </c>
      <c r="I11" s="36" t="s">
        <v>24</v>
      </c>
      <c r="J11" s="41"/>
      <c r="K11" s="38">
        <f>I8-I18-I20-L11-J11</f>
        <v>0</v>
      </c>
      <c r="L11" s="39"/>
      <c r="M11" s="181" t="s">
        <v>24</v>
      </c>
      <c r="N11" s="123" t="s">
        <v>24</v>
      </c>
      <c r="O11" s="130"/>
      <c r="P11" s="125">
        <f>N8-N18-N20-Q11-O11</f>
        <v>0</v>
      </c>
      <c r="Q11" s="126"/>
      <c r="R11" s="32" t="s">
        <v>24</v>
      </c>
      <c r="S11" s="36" t="s">
        <v>24</v>
      </c>
      <c r="T11" s="41"/>
      <c r="U11" s="38">
        <f>S8-S18-S20-V11-T11</f>
        <v>0</v>
      </c>
      <c r="V11" s="39"/>
      <c r="W11" s="32" t="s">
        <v>24</v>
      </c>
      <c r="X11" s="36" t="s">
        <v>24</v>
      </c>
      <c r="Y11" s="41"/>
      <c r="Z11" s="38">
        <f>X8-X18-X20-AA11-Y11</f>
        <v>0</v>
      </c>
      <c r="AA11" s="39"/>
    </row>
    <row r="12" spans="1:27" ht="15.75" x14ac:dyDescent="0.25">
      <c r="A12" s="50" t="s">
        <v>27</v>
      </c>
      <c r="B12" s="25" t="s">
        <v>15</v>
      </c>
      <c r="C12" s="32" t="s">
        <v>24</v>
      </c>
      <c r="D12" s="36" t="s">
        <v>24</v>
      </c>
      <c r="E12" s="36" t="s">
        <v>24</v>
      </c>
      <c r="F12" s="38">
        <f>E8-E18-E20-G12</f>
        <v>0</v>
      </c>
      <c r="G12" s="39"/>
      <c r="H12" s="32" t="s">
        <v>24</v>
      </c>
      <c r="I12" s="36" t="s">
        <v>24</v>
      </c>
      <c r="J12" s="36" t="s">
        <v>24</v>
      </c>
      <c r="K12" s="38">
        <f>J8-J18-J20-L12</f>
        <v>0</v>
      </c>
      <c r="L12" s="39"/>
      <c r="M12" s="181" t="s">
        <v>24</v>
      </c>
      <c r="N12" s="123" t="s">
        <v>24</v>
      </c>
      <c r="O12" s="123" t="s">
        <v>24</v>
      </c>
      <c r="P12" s="125">
        <f>O8-O18-O20-Q12</f>
        <v>0</v>
      </c>
      <c r="Q12" s="126"/>
      <c r="R12" s="32" t="s">
        <v>24</v>
      </c>
      <c r="S12" s="36" t="s">
        <v>24</v>
      </c>
      <c r="T12" s="36" t="s">
        <v>24</v>
      </c>
      <c r="U12" s="38">
        <f>T8-T18-T20-V12</f>
        <v>0</v>
      </c>
      <c r="V12" s="39"/>
      <c r="W12" s="32" t="s">
        <v>24</v>
      </c>
      <c r="X12" s="36" t="s">
        <v>24</v>
      </c>
      <c r="Y12" s="36" t="s">
        <v>24</v>
      </c>
      <c r="Z12" s="38">
        <f>Y8-Y18-Y20-AA12</f>
        <v>0</v>
      </c>
      <c r="AA12" s="39"/>
    </row>
    <row r="13" spans="1:27" ht="15.75" x14ac:dyDescent="0.25">
      <c r="A13" s="50" t="s">
        <v>28</v>
      </c>
      <c r="B13" s="25" t="s">
        <v>16</v>
      </c>
      <c r="C13" s="32" t="s">
        <v>24</v>
      </c>
      <c r="D13" s="36" t="s">
        <v>24</v>
      </c>
      <c r="E13" s="36" t="s">
        <v>24</v>
      </c>
      <c r="F13" s="36" t="s">
        <v>24</v>
      </c>
      <c r="G13" s="42">
        <f>F8-F18-F20</f>
        <v>2.3649478419999999</v>
      </c>
      <c r="H13" s="32" t="s">
        <v>24</v>
      </c>
      <c r="I13" s="36" t="s">
        <v>24</v>
      </c>
      <c r="J13" s="36" t="s">
        <v>24</v>
      </c>
      <c r="K13" s="36" t="s">
        <v>24</v>
      </c>
      <c r="L13" s="42">
        <f>K8-K18-K20</f>
        <v>2.5509226540000003</v>
      </c>
      <c r="M13" s="181" t="s">
        <v>24</v>
      </c>
      <c r="N13" s="123" t="s">
        <v>24</v>
      </c>
      <c r="O13" s="123" t="s">
        <v>24</v>
      </c>
      <c r="P13" s="123" t="s">
        <v>24</v>
      </c>
      <c r="Q13" s="127">
        <f>P8-P18-P20</f>
        <v>2.3151083199999998</v>
      </c>
      <c r="R13" s="32" t="s">
        <v>24</v>
      </c>
      <c r="S13" s="36" t="s">
        <v>24</v>
      </c>
      <c r="T13" s="36" t="s">
        <v>24</v>
      </c>
      <c r="U13" s="36" t="s">
        <v>24</v>
      </c>
      <c r="V13" s="42">
        <f>U8-U18-U20</f>
        <v>2.5529450570000005</v>
      </c>
      <c r="W13" s="32" t="s">
        <v>24</v>
      </c>
      <c r="X13" s="36" t="s">
        <v>24</v>
      </c>
      <c r="Y13" s="36" t="s">
        <v>24</v>
      </c>
      <c r="Z13" s="36" t="s">
        <v>24</v>
      </c>
      <c r="AA13" s="42">
        <f>Z8-Z18-Z20</f>
        <v>2.5954000000000002</v>
      </c>
    </row>
    <row r="14" spans="1:27" ht="15.75" x14ac:dyDescent="0.25">
      <c r="A14" s="50" t="s">
        <v>29</v>
      </c>
      <c r="B14" s="25" t="s">
        <v>30</v>
      </c>
      <c r="C14" s="141">
        <f>SUM(D14:G14)</f>
        <v>0</v>
      </c>
      <c r="D14" s="41"/>
      <c r="E14" s="41"/>
      <c r="F14" s="41"/>
      <c r="G14" s="39"/>
      <c r="H14" s="141">
        <f>SUM(I14:L14)</f>
        <v>0</v>
      </c>
      <c r="I14" s="41"/>
      <c r="J14" s="41"/>
      <c r="K14" s="41"/>
      <c r="L14" s="39"/>
      <c r="M14" s="183">
        <f>SUM(N14:Q14)</f>
        <v>0</v>
      </c>
      <c r="N14" s="130"/>
      <c r="O14" s="130"/>
      <c r="P14" s="130"/>
      <c r="Q14" s="126"/>
      <c r="R14" s="141">
        <f>SUM(S14:V14)</f>
        <v>0</v>
      </c>
      <c r="S14" s="41"/>
      <c r="T14" s="41"/>
      <c r="U14" s="41"/>
      <c r="V14" s="39"/>
      <c r="W14" s="141">
        <f>SUM(X14:AA14)</f>
        <v>0</v>
      </c>
      <c r="X14" s="41"/>
      <c r="Y14" s="41"/>
      <c r="Z14" s="41"/>
      <c r="AA14" s="39"/>
    </row>
    <row r="15" spans="1:27" ht="15.75" x14ac:dyDescent="0.25">
      <c r="A15" s="50" t="s">
        <v>31</v>
      </c>
      <c r="B15" s="25" t="s">
        <v>32</v>
      </c>
      <c r="C15" s="141">
        <f>SUM(D15:G15)</f>
        <v>0</v>
      </c>
      <c r="D15" s="41"/>
      <c r="E15" s="41"/>
      <c r="F15" s="41"/>
      <c r="G15" s="39"/>
      <c r="H15" s="141">
        <f>SUM(I15:L15)</f>
        <v>0</v>
      </c>
      <c r="I15" s="41"/>
      <c r="J15" s="41"/>
      <c r="K15" s="41"/>
      <c r="L15" s="39"/>
      <c r="M15" s="183">
        <f>SUM(N15:Q15)</f>
        <v>0</v>
      </c>
      <c r="N15" s="130"/>
      <c r="O15" s="130"/>
      <c r="P15" s="130"/>
      <c r="Q15" s="126"/>
      <c r="R15" s="141">
        <f>SUM(S15:V15)</f>
        <v>0</v>
      </c>
      <c r="S15" s="41"/>
      <c r="T15" s="41"/>
      <c r="U15" s="41"/>
      <c r="V15" s="39"/>
      <c r="W15" s="141">
        <f>SUM(X15:AA15)</f>
        <v>0</v>
      </c>
      <c r="X15" s="41"/>
      <c r="Y15" s="41"/>
      <c r="Z15" s="41"/>
      <c r="AA15" s="39"/>
    </row>
    <row r="16" spans="1:27" ht="15.75" x14ac:dyDescent="0.25">
      <c r="A16" s="50" t="s">
        <v>33</v>
      </c>
      <c r="B16" s="25" t="s">
        <v>34</v>
      </c>
      <c r="C16" s="141">
        <f>SUM(D16:G16)</f>
        <v>2.4529999999999998</v>
      </c>
      <c r="D16" s="41"/>
      <c r="E16" s="41"/>
      <c r="F16" s="41">
        <v>2.4529999999999998</v>
      </c>
      <c r="G16" s="39"/>
      <c r="H16" s="141">
        <f>SUM(I16:L16)</f>
        <v>2.6539999999999999</v>
      </c>
      <c r="I16" s="41"/>
      <c r="J16" s="41"/>
      <c r="K16" s="41">
        <v>2.6539999999999999</v>
      </c>
      <c r="L16" s="39"/>
      <c r="M16" s="183">
        <f>SUM(N16:Q16)</f>
        <v>2.6543999999999999</v>
      </c>
      <c r="N16" s="130"/>
      <c r="O16" s="130"/>
      <c r="P16" s="130">
        <v>2.6543999999999999</v>
      </c>
      <c r="Q16" s="126"/>
      <c r="R16" s="141">
        <f>SUM(S16:V16)</f>
        <v>2.6833300000000002</v>
      </c>
      <c r="S16" s="41"/>
      <c r="T16" s="41"/>
      <c r="U16" s="41">
        <v>2.6833300000000002</v>
      </c>
      <c r="V16" s="39"/>
      <c r="W16" s="141">
        <f>SUM(X16:AA16)</f>
        <v>2.7</v>
      </c>
      <c r="X16" s="41"/>
      <c r="Y16" s="41"/>
      <c r="Z16" s="41">
        <v>2.7</v>
      </c>
      <c r="AA16" s="39"/>
    </row>
    <row r="17" spans="1:37" ht="15.75" x14ac:dyDescent="0.25">
      <c r="A17" s="50" t="s">
        <v>35</v>
      </c>
      <c r="B17" s="25" t="s">
        <v>36</v>
      </c>
      <c r="C17" s="141">
        <f>SUM(D17:G17)</f>
        <v>0</v>
      </c>
      <c r="D17" s="41"/>
      <c r="E17" s="41"/>
      <c r="F17" s="41"/>
      <c r="G17" s="39"/>
      <c r="H17" s="141">
        <f>SUM(I17:L17)</f>
        <v>0</v>
      </c>
      <c r="I17" s="41"/>
      <c r="J17" s="41"/>
      <c r="K17" s="41"/>
      <c r="L17" s="39"/>
      <c r="M17" s="183">
        <f>SUM(N17:Q17)</f>
        <v>0</v>
      </c>
      <c r="N17" s="130"/>
      <c r="O17" s="130"/>
      <c r="P17" s="130"/>
      <c r="Q17" s="126"/>
      <c r="R17" s="141">
        <f>SUM(S17:V17)</f>
        <v>0</v>
      </c>
      <c r="S17" s="41"/>
      <c r="T17" s="41"/>
      <c r="U17" s="41"/>
      <c r="V17" s="39"/>
      <c r="W17" s="141">
        <f>SUM(X17:AA17)</f>
        <v>0</v>
      </c>
      <c r="X17" s="41"/>
      <c r="Y17" s="41"/>
      <c r="Z17" s="41"/>
      <c r="AA17" s="39"/>
    </row>
    <row r="18" spans="1:37" ht="15.75" x14ac:dyDescent="0.25">
      <c r="A18" s="50" t="s">
        <v>37</v>
      </c>
      <c r="B18" s="25" t="s">
        <v>79</v>
      </c>
      <c r="C18" s="44">
        <f>SUM(D18:G18)</f>
        <v>0.14762652044650801</v>
      </c>
      <c r="D18" s="38">
        <f>D8*D19/100</f>
        <v>0</v>
      </c>
      <c r="E18" s="38">
        <f>E8*E19/100</f>
        <v>0</v>
      </c>
      <c r="F18" s="38">
        <f>F8*F19/100</f>
        <v>5.0252157999999998E-2</v>
      </c>
      <c r="G18" s="42">
        <f>G8*G19/100</f>
        <v>9.7374362446508003E-2</v>
      </c>
      <c r="H18" s="44">
        <f>SUM(I18:L18)</f>
        <v>0.15638971348699998</v>
      </c>
      <c r="I18" s="38">
        <f>I8*I19/100</f>
        <v>0</v>
      </c>
      <c r="J18" s="38">
        <f>J8*J19/100</f>
        <v>0</v>
      </c>
      <c r="K18" s="38">
        <f>K8*K19/100</f>
        <v>5.3077345999999997E-2</v>
      </c>
      <c r="L18" s="42">
        <f>L8*L19/100</f>
        <v>0.103312367487</v>
      </c>
      <c r="M18" s="128">
        <f>SUM(N18:Q18)</f>
        <v>0.14700368741452796</v>
      </c>
      <c r="N18" s="125">
        <f>N8*N19/100</f>
        <v>0</v>
      </c>
      <c r="O18" s="125">
        <f>O8*O19/100</f>
        <v>0</v>
      </c>
      <c r="P18" s="125">
        <f>P8*P19/100</f>
        <v>5.2291679999999993E-2</v>
      </c>
      <c r="Q18" s="127">
        <f>Q8*Q19/100</f>
        <v>9.4712007414527968E-2</v>
      </c>
      <c r="R18" s="128">
        <f>SUM(S18:V18)</f>
        <v>0.14102554643921902</v>
      </c>
      <c r="S18" s="125">
        <f>S8*S19/100</f>
        <v>0</v>
      </c>
      <c r="T18" s="125">
        <f>T8*T19/100</f>
        <v>0</v>
      </c>
      <c r="U18" s="125">
        <f>U8*U19/100</f>
        <v>4.5884943000000004E-2</v>
      </c>
      <c r="V18" s="127">
        <f>V8*V19/100</f>
        <v>9.5140603439219013E-2</v>
      </c>
      <c r="W18" s="44">
        <f>SUM(X18:AA18)</f>
        <v>0.14130612000000001</v>
      </c>
      <c r="X18" s="38">
        <f>X8*X19/100</f>
        <v>0</v>
      </c>
      <c r="Y18" s="38">
        <f>Y8*Y19/100</f>
        <v>0</v>
      </c>
      <c r="Z18" s="38">
        <f>Z8*Z19/100</f>
        <v>4.3200000000000002E-2</v>
      </c>
      <c r="AA18" s="42">
        <f>AA8*AA19/100</f>
        <v>9.8106120000000005E-2</v>
      </c>
    </row>
    <row r="19" spans="1:37" ht="15.75" x14ac:dyDescent="0.25">
      <c r="A19" s="50" t="s">
        <v>39</v>
      </c>
      <c r="B19" s="25" t="s">
        <v>80</v>
      </c>
      <c r="C19" s="44">
        <f>IF(C8=0,0,C18/C8*100)</f>
        <v>6.0182030349167563</v>
      </c>
      <c r="D19" s="28">
        <f>'[1]Баланс энергии'!D19</f>
        <v>0</v>
      </c>
      <c r="E19" s="28">
        <f>'[1]Баланс энергии'!E19</f>
        <v>0</v>
      </c>
      <c r="F19" s="28">
        <f>'[1]Баланс энергии'!F19</f>
        <v>2.0486</v>
      </c>
      <c r="G19" s="29">
        <f>'[1]Баланс энергии'!G19</f>
        <v>4.1173999999999999</v>
      </c>
      <c r="H19" s="44">
        <f>IF(H8=0,0,H18/H8*100)</f>
        <v>5.8926041253579493</v>
      </c>
      <c r="I19" s="28">
        <f>'[1]Баланс энергии'!I19</f>
        <v>0</v>
      </c>
      <c r="J19" s="28">
        <f>'[1]Баланс энергии'!J19</f>
        <v>0</v>
      </c>
      <c r="K19" s="28">
        <f>'[1]Баланс энергии'!K19</f>
        <v>1.9999</v>
      </c>
      <c r="L19" s="29">
        <f>'[1]Баланс энергии'!L19</f>
        <v>4.05</v>
      </c>
      <c r="M19" s="128">
        <f>IF(M8=0,0,M18/M8*100)</f>
        <v>5.5381136006075939</v>
      </c>
      <c r="N19" s="119">
        <f>'[1]Баланс энергии'!N19</f>
        <v>0</v>
      </c>
      <c r="O19" s="119">
        <f>'[1]Баланс энергии'!O19</f>
        <v>0</v>
      </c>
      <c r="P19" s="119">
        <f>П.1.4!P19</f>
        <v>1.97</v>
      </c>
      <c r="Q19" s="120">
        <f>П.1.4!Q19</f>
        <v>4.0910399999999996</v>
      </c>
      <c r="R19" s="44">
        <f>IF(R8=0,0,R18/R8*100)</f>
        <v>5.2556169550230116</v>
      </c>
      <c r="S19" s="28">
        <f>'[1]Баланс энергии'!S19</f>
        <v>0</v>
      </c>
      <c r="T19" s="28">
        <f>'[1]Баланс энергии'!T19</f>
        <v>0</v>
      </c>
      <c r="U19" s="28">
        <f>'[1]Баланс энергии'!U19</f>
        <v>1.71</v>
      </c>
      <c r="V19" s="29">
        <f>П.1.4!V19</f>
        <v>3.7267000000000001</v>
      </c>
      <c r="W19" s="44">
        <f>IF(W8=0,0,W18/W8*100)</f>
        <v>5.2335600000000007</v>
      </c>
      <c r="X19" s="28">
        <f>'[1]Баланс энергии'!X19</f>
        <v>0</v>
      </c>
      <c r="Y19" s="28">
        <f>'[1]Баланс энергии'!Y19</f>
        <v>0</v>
      </c>
      <c r="Z19" s="28">
        <f>'[1]Баланс энергии'!Z19</f>
        <v>1.6</v>
      </c>
      <c r="AA19" s="29">
        <f>'[1]Баланс энергии'!AA19</f>
        <v>3.78</v>
      </c>
    </row>
    <row r="20" spans="1:37" s="142" customFormat="1" ht="15.75" x14ac:dyDescent="0.25">
      <c r="A20" s="50" t="s">
        <v>41</v>
      </c>
      <c r="B20" s="25" t="s">
        <v>81</v>
      </c>
      <c r="C20" s="53">
        <f t="shared" ref="C20:C25" si="0">SUM(D20:G20)</f>
        <v>2.3053734795534915</v>
      </c>
      <c r="D20" s="28">
        <f>SUM(D21:D25)</f>
        <v>0</v>
      </c>
      <c r="E20" s="28">
        <f>SUM(E21:E25)</f>
        <v>0</v>
      </c>
      <c r="F20" s="28">
        <f>SUM(F21:F25)</f>
        <v>3.78E-2</v>
      </c>
      <c r="G20" s="29">
        <f>G8-G18</f>
        <v>2.2675734795534916</v>
      </c>
      <c r="H20" s="53">
        <f t="shared" ref="H20:H25" si="1">SUM(I20:L20)</f>
        <v>2.4976102865130003</v>
      </c>
      <c r="I20" s="28">
        <f>SUM(I21:I25)</f>
        <v>0</v>
      </c>
      <c r="J20" s="28">
        <f>SUM(J21:J25)</f>
        <v>0</v>
      </c>
      <c r="K20" s="28">
        <f>SUM(K21:K25)</f>
        <v>0.05</v>
      </c>
      <c r="L20" s="29">
        <f>L8-L18</f>
        <v>2.4476102865130005</v>
      </c>
      <c r="M20" s="133">
        <f>SUM(N20:Q20)</f>
        <v>2.5073963125854717</v>
      </c>
      <c r="N20" s="119">
        <f>SUM(N21:N25)</f>
        <v>0</v>
      </c>
      <c r="O20" s="119">
        <f>SUM(O21:O25)</f>
        <v>0</v>
      </c>
      <c r="P20" s="119">
        <f>SUM(P21:P25)</f>
        <v>0.28699999999999998</v>
      </c>
      <c r="Q20" s="120">
        <f>Q8-Q18</f>
        <v>2.2203963125854718</v>
      </c>
      <c r="R20" s="133">
        <f t="shared" ref="R20:R25" si="2">SUM(S20:V20)</f>
        <v>2.5423044535607815</v>
      </c>
      <c r="S20" s="119">
        <f>SUM(S21:S25)</f>
        <v>0</v>
      </c>
      <c r="T20" s="119">
        <f>SUM(T21:T25)</f>
        <v>0</v>
      </c>
      <c r="U20" s="119">
        <f>SUM(U21:U25)</f>
        <v>8.4500000000000006E-2</v>
      </c>
      <c r="V20" s="120">
        <f>V8-V18</f>
        <v>2.4578044535607817</v>
      </c>
      <c r="W20" s="53">
        <f t="shared" ref="W20:W25" si="3">SUM(X20:AA20)</f>
        <v>2.5586938799999999</v>
      </c>
      <c r="X20" s="28">
        <f>SUM(X21:X25)</f>
        <v>0</v>
      </c>
      <c r="Y20" s="28">
        <f>SUM(Y21:Y25)</f>
        <v>0</v>
      </c>
      <c r="Z20" s="28">
        <f>SUM(Z21:Z25)</f>
        <v>6.1400000000000003E-2</v>
      </c>
      <c r="AA20" s="29">
        <f>AA8-AA18</f>
        <v>2.49729388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5.75" x14ac:dyDescent="0.25">
      <c r="A21" s="52" t="s">
        <v>43</v>
      </c>
      <c r="B21" s="25" t="s">
        <v>44</v>
      </c>
      <c r="C21" s="44">
        <f t="shared" si="0"/>
        <v>0.01</v>
      </c>
      <c r="D21" s="54"/>
      <c r="E21" s="54"/>
      <c r="F21" s="54"/>
      <c r="G21" s="54">
        <v>0.01</v>
      </c>
      <c r="H21" s="44">
        <f t="shared" si="1"/>
        <v>0.01</v>
      </c>
      <c r="I21" s="54"/>
      <c r="J21" s="54"/>
      <c r="K21" s="54"/>
      <c r="L21" s="55">
        <v>0.01</v>
      </c>
      <c r="M21" s="128">
        <f t="shared" ref="M21:M25" si="4">SUM(N21:Q21)</f>
        <v>4.9299999999999997E-2</v>
      </c>
      <c r="N21" s="134"/>
      <c r="O21" s="134"/>
      <c r="P21" s="134"/>
      <c r="Q21" s="135">
        <v>4.9299999999999997E-2</v>
      </c>
      <c r="R21" s="128">
        <f t="shared" si="2"/>
        <v>5.7299999999999997E-2</v>
      </c>
      <c r="S21" s="134"/>
      <c r="T21" s="134"/>
      <c r="U21" s="134"/>
      <c r="V21" s="135">
        <v>5.7299999999999997E-2</v>
      </c>
      <c r="W21" s="44">
        <f t="shared" si="3"/>
        <v>0.01</v>
      </c>
      <c r="X21" s="54"/>
      <c r="Y21" s="54"/>
      <c r="Z21" s="54"/>
      <c r="AA21" s="54">
        <v>0.01</v>
      </c>
    </row>
    <row r="22" spans="1:37" ht="15" customHeight="1" x14ac:dyDescent="0.25">
      <c r="A22" s="56" t="s">
        <v>45</v>
      </c>
      <c r="B22" s="57" t="s">
        <v>82</v>
      </c>
      <c r="C22" s="44">
        <f t="shared" si="0"/>
        <v>2.2576000000000001</v>
      </c>
      <c r="D22" s="48"/>
      <c r="E22" s="48"/>
      <c r="F22" s="48"/>
      <c r="G22" s="49">
        <v>2.2576000000000001</v>
      </c>
      <c r="H22" s="44">
        <f t="shared" si="1"/>
        <v>2.4376000000000002</v>
      </c>
      <c r="I22" s="48"/>
      <c r="J22" s="48"/>
      <c r="K22" s="48"/>
      <c r="L22" s="49">
        <v>2.4376000000000002</v>
      </c>
      <c r="M22" s="128">
        <f t="shared" si="4"/>
        <v>2.1711</v>
      </c>
      <c r="N22" s="131"/>
      <c r="O22" s="131"/>
      <c r="P22" s="131"/>
      <c r="Q22" s="132">
        <v>2.1711</v>
      </c>
      <c r="R22" s="128">
        <f t="shared" si="2"/>
        <v>2.4004999999999996</v>
      </c>
      <c r="S22" s="131"/>
      <c r="T22" s="131"/>
      <c r="U22" s="131"/>
      <c r="V22" s="132">
        <f>2.4019-0.0013-0.0001</f>
        <v>2.4004999999999996</v>
      </c>
      <c r="W22" s="44">
        <f t="shared" si="3"/>
        <v>2.4872999999999998</v>
      </c>
      <c r="X22" s="48"/>
      <c r="Y22" s="48"/>
      <c r="Z22" s="48"/>
      <c r="AA22" s="49">
        <v>2.4872999999999998</v>
      </c>
    </row>
    <row r="23" spans="1:37" ht="31.5" x14ac:dyDescent="0.25">
      <c r="A23" s="52" t="s">
        <v>47</v>
      </c>
      <c r="B23" s="59" t="s">
        <v>48</v>
      </c>
      <c r="C23" s="44">
        <f t="shared" si="0"/>
        <v>3.78E-2</v>
      </c>
      <c r="D23" s="48"/>
      <c r="E23" s="48"/>
      <c r="F23" s="48">
        <v>3.78E-2</v>
      </c>
      <c r="G23" s="49"/>
      <c r="H23" s="44">
        <f t="shared" si="1"/>
        <v>0.05</v>
      </c>
      <c r="I23" s="48"/>
      <c r="J23" s="48"/>
      <c r="K23" s="48">
        <v>0.05</v>
      </c>
      <c r="L23" s="49"/>
      <c r="M23" s="128">
        <f t="shared" si="4"/>
        <v>0.28699999999999998</v>
      </c>
      <c r="N23" s="131"/>
      <c r="O23" s="131"/>
      <c r="P23" s="131">
        <v>0.28699999999999998</v>
      </c>
      <c r="Q23" s="132"/>
      <c r="R23" s="128">
        <f t="shared" si="2"/>
        <v>8.4500000000000006E-2</v>
      </c>
      <c r="S23" s="131"/>
      <c r="T23" s="131"/>
      <c r="U23" s="131">
        <v>8.4500000000000006E-2</v>
      </c>
      <c r="V23" s="132"/>
      <c r="W23" s="44">
        <f t="shared" si="3"/>
        <v>6.1400000000000003E-2</v>
      </c>
      <c r="X23" s="48"/>
      <c r="Y23" s="48"/>
      <c r="Z23" s="48">
        <v>6.1400000000000003E-2</v>
      </c>
      <c r="AA23" s="49"/>
    </row>
    <row r="24" spans="1:37" ht="15.75" x14ac:dyDescent="0.25">
      <c r="A24" s="60" t="s">
        <v>49</v>
      </c>
      <c r="B24" s="25" t="s">
        <v>50</v>
      </c>
      <c r="C24" s="44">
        <f t="shared" si="0"/>
        <v>0</v>
      </c>
      <c r="D24" s="37"/>
      <c r="E24" s="37"/>
      <c r="F24" s="37"/>
      <c r="G24" s="64"/>
      <c r="H24" s="44">
        <f t="shared" si="1"/>
        <v>0</v>
      </c>
      <c r="I24" s="37"/>
      <c r="J24" s="37"/>
      <c r="K24" s="37"/>
      <c r="L24" s="64"/>
      <c r="M24" s="44">
        <f t="shared" si="4"/>
        <v>0</v>
      </c>
      <c r="N24" s="37"/>
      <c r="O24" s="37"/>
      <c r="P24" s="37"/>
      <c r="Q24" s="64"/>
      <c r="R24" s="44">
        <f t="shared" si="2"/>
        <v>0</v>
      </c>
      <c r="S24" s="37"/>
      <c r="T24" s="37"/>
      <c r="U24" s="37"/>
      <c r="V24" s="64"/>
      <c r="W24" s="44">
        <f t="shared" si="3"/>
        <v>0</v>
      </c>
      <c r="X24" s="37"/>
      <c r="Y24" s="37"/>
      <c r="Z24" s="37"/>
      <c r="AA24" s="64"/>
    </row>
    <row r="25" spans="1:37" ht="17.25" customHeight="1" thickBot="1" x14ac:dyDescent="0.3">
      <c r="A25" s="65" t="s">
        <v>51</v>
      </c>
      <c r="B25" s="66" t="s">
        <v>52</v>
      </c>
      <c r="C25" s="143">
        <f t="shared" si="0"/>
        <v>0</v>
      </c>
      <c r="D25" s="72"/>
      <c r="E25" s="72"/>
      <c r="F25" s="72"/>
      <c r="G25" s="73"/>
      <c r="H25" s="143">
        <f t="shared" si="1"/>
        <v>0</v>
      </c>
      <c r="I25" s="72"/>
      <c r="J25" s="72"/>
      <c r="K25" s="72"/>
      <c r="L25" s="73"/>
      <c r="M25" s="143">
        <f t="shared" si="4"/>
        <v>0</v>
      </c>
      <c r="N25" s="72"/>
      <c r="O25" s="72"/>
      <c r="P25" s="72"/>
      <c r="Q25" s="73"/>
      <c r="R25" s="143">
        <f t="shared" si="2"/>
        <v>0</v>
      </c>
      <c r="S25" s="72"/>
      <c r="T25" s="72"/>
      <c r="U25" s="72"/>
      <c r="V25" s="73"/>
      <c r="W25" s="143">
        <f t="shared" si="3"/>
        <v>0</v>
      </c>
      <c r="X25" s="72"/>
      <c r="Y25" s="72"/>
      <c r="Z25" s="72"/>
      <c r="AA25" s="73"/>
    </row>
    <row r="26" spans="1:37" ht="16.5" thickBot="1" x14ac:dyDescent="0.3">
      <c r="A26" s="74"/>
      <c r="B26" s="144" t="s">
        <v>53</v>
      </c>
      <c r="C26" s="79"/>
      <c r="D26" s="77">
        <f>D8-D18-D21-D22-D23-D24-D25-E11-F11-G11</f>
        <v>0</v>
      </c>
      <c r="E26" s="77">
        <f>E8-E18-E21-E22-E23-E24-E25-F12-G12</f>
        <v>0</v>
      </c>
      <c r="F26" s="77">
        <f>F8-F18-F21-F22-F23-F24-F25-G13</f>
        <v>0</v>
      </c>
      <c r="G26" s="78">
        <f>G8-G18-G21-G22-G23-G24-G25</f>
        <v>-2.6520446508193629E-5</v>
      </c>
      <c r="H26" s="79"/>
      <c r="I26" s="77">
        <f>I8-I18-I21-I22-I23-I24-I25-J11-K11-L11</f>
        <v>0</v>
      </c>
      <c r="J26" s="77">
        <f>J8-J18-J21-J22-J23-J24-J25-K12-L12</f>
        <v>0</v>
      </c>
      <c r="K26" s="77">
        <f>K8-K18-K21-K22-K23-K24-K25-L13</f>
        <v>0</v>
      </c>
      <c r="L26" s="78">
        <f>L8-L18-L21-L22-L23-L24-L25</f>
        <v>1.0286513000501429E-5</v>
      </c>
      <c r="M26" s="79"/>
      <c r="N26" s="77">
        <f>N8-N18-N21-N22-N23-N24-N25-O11-P11-Q11</f>
        <v>0</v>
      </c>
      <c r="O26" s="77">
        <f>O8-O18-O21-O22-O23-O24-O25-P12-Q12</f>
        <v>0</v>
      </c>
      <c r="P26" s="77">
        <f>P8-P18-P21-P22-P23-P24-P25-Q13</f>
        <v>0</v>
      </c>
      <c r="Q26" s="78">
        <f>Q8-Q18-Q21-Q22-Q23-Q24-Q25</f>
        <v>-3.6874145283860571E-6</v>
      </c>
      <c r="R26" s="79"/>
      <c r="S26" s="77">
        <f>S8-S18-S21-S22-S23-S24-S25-T11-U11-V11</f>
        <v>0</v>
      </c>
      <c r="T26" s="77">
        <f>T8-T18-T21-T22-T23-T24-T25-U12-V12</f>
        <v>0</v>
      </c>
      <c r="U26" s="77">
        <f>U8-U18-U21-U22-U23-U24-U25-V13</f>
        <v>0</v>
      </c>
      <c r="V26" s="78">
        <f>V8-V18-V21-V22-V23-V24-V25</f>
        <v>4.453560781936261E-6</v>
      </c>
      <c r="W26" s="79"/>
      <c r="X26" s="77">
        <f>X8-X18-X21-X22-X23-X24-X25-Y11-Z11-AA11</f>
        <v>0</v>
      </c>
      <c r="Y26" s="77">
        <f>Y8-Y18-Y21-Y22-Y23-Y24-Y25-Z12-AA12</f>
        <v>0</v>
      </c>
      <c r="Z26" s="77">
        <f>Z8-Z18-Z21-Z22-Z23-Z24-Z25-AA13</f>
        <v>0</v>
      </c>
      <c r="AA26" s="78">
        <f>AA8-AA18-AA21-AA22-AA23-AA24-AA25</f>
        <v>-6.1199999996652821E-6</v>
      </c>
    </row>
    <row r="29" spans="1:37" ht="15.75" x14ac:dyDescent="0.25">
      <c r="A29" s="83"/>
      <c r="B29" s="83" t="s">
        <v>54</v>
      </c>
      <c r="C29" s="83"/>
      <c r="D29" s="83"/>
      <c r="E29" s="83"/>
      <c r="F29" s="83"/>
      <c r="G29" s="83"/>
    </row>
    <row r="30" spans="1:37" ht="15.75" x14ac:dyDescent="0.25">
      <c r="A30" s="83"/>
      <c r="B30" s="83"/>
      <c r="C30" s="83"/>
      <c r="D30" s="83"/>
      <c r="E30" s="83"/>
      <c r="F30" s="83"/>
      <c r="G30" s="83"/>
    </row>
    <row r="31" spans="1:37" ht="15.75" hidden="1" x14ac:dyDescent="0.25">
      <c r="A31" s="83"/>
      <c r="B31" s="84" t="s">
        <v>83</v>
      </c>
      <c r="C31" s="83"/>
      <c r="D31" s="83"/>
      <c r="E31" s="83"/>
      <c r="F31" s="83"/>
      <c r="G31" s="83"/>
    </row>
    <row r="32" spans="1:37" ht="31.5" hidden="1" x14ac:dyDescent="0.25">
      <c r="A32" s="85" t="s">
        <v>56</v>
      </c>
      <c r="B32" s="86" t="s">
        <v>57</v>
      </c>
      <c r="C32" s="87" t="s">
        <v>13</v>
      </c>
      <c r="D32" s="87" t="s">
        <v>14</v>
      </c>
      <c r="E32" s="87" t="s">
        <v>15</v>
      </c>
      <c r="F32" s="87" t="s">
        <v>16</v>
      </c>
      <c r="G32" s="88" t="s">
        <v>17</v>
      </c>
      <c r="H32" s="87" t="s">
        <v>13</v>
      </c>
      <c r="I32" s="87" t="s">
        <v>14</v>
      </c>
      <c r="J32" s="87" t="s">
        <v>15</v>
      </c>
      <c r="K32" s="87" t="s">
        <v>16</v>
      </c>
      <c r="L32" s="88" t="s">
        <v>17</v>
      </c>
      <c r="M32" s="87" t="s">
        <v>13</v>
      </c>
      <c r="N32" s="87" t="s">
        <v>14</v>
      </c>
      <c r="O32" s="87" t="s">
        <v>15</v>
      </c>
      <c r="P32" s="87" t="s">
        <v>16</v>
      </c>
      <c r="Q32" s="88" t="s">
        <v>17</v>
      </c>
      <c r="R32" s="87" t="s">
        <v>13</v>
      </c>
      <c r="S32" s="87" t="s">
        <v>14</v>
      </c>
      <c r="T32" s="87" t="s">
        <v>15</v>
      </c>
      <c r="U32" s="87" t="s">
        <v>16</v>
      </c>
      <c r="V32" s="88" t="s">
        <v>17</v>
      </c>
      <c r="W32" s="87" t="s">
        <v>13</v>
      </c>
      <c r="X32" s="87" t="s">
        <v>14</v>
      </c>
      <c r="Y32" s="87" t="s">
        <v>15</v>
      </c>
      <c r="Z32" s="87" t="s">
        <v>16</v>
      </c>
      <c r="AA32" s="88" t="s">
        <v>17</v>
      </c>
    </row>
    <row r="33" spans="1:27" ht="15.75" hidden="1" x14ac:dyDescent="0.25">
      <c r="A33" s="89"/>
      <c r="B33" s="90"/>
      <c r="C33" s="91">
        <f>SUM(D33:G33)</f>
        <v>0</v>
      </c>
      <c r="D33" s="92"/>
      <c r="E33" s="92"/>
      <c r="F33" s="92"/>
      <c r="G33" s="93"/>
      <c r="H33" s="94">
        <f>SUM(I33:L33)</f>
        <v>0</v>
      </c>
      <c r="I33" s="92"/>
      <c r="J33" s="92"/>
      <c r="K33" s="92"/>
      <c r="L33" s="93"/>
      <c r="M33" s="94">
        <f>SUM(N33:Q33)</f>
        <v>0</v>
      </c>
      <c r="N33" s="92"/>
      <c r="O33" s="92"/>
      <c r="P33" s="92"/>
      <c r="Q33" s="93"/>
      <c r="R33" s="94">
        <f>SUM(S33:V33)</f>
        <v>0</v>
      </c>
      <c r="S33" s="92"/>
      <c r="T33" s="92"/>
      <c r="U33" s="92"/>
      <c r="V33" s="93"/>
      <c r="W33" s="94">
        <f>SUM(X33:AA33)</f>
        <v>0</v>
      </c>
      <c r="X33" s="92"/>
      <c r="Y33" s="92"/>
      <c r="Z33" s="92"/>
      <c r="AA33" s="93"/>
    </row>
    <row r="34" spans="1:27" ht="15.75" hidden="1" x14ac:dyDescent="0.25">
      <c r="A34" s="89"/>
      <c r="B34" s="90"/>
      <c r="C34" s="91">
        <f>SUM(D34:G34)</f>
        <v>0</v>
      </c>
      <c r="D34" s="92"/>
      <c r="E34" s="92"/>
      <c r="F34" s="92"/>
      <c r="G34" s="93"/>
      <c r="H34" s="94">
        <f>SUM(I34:L34)</f>
        <v>0</v>
      </c>
      <c r="I34" s="92"/>
      <c r="J34" s="92"/>
      <c r="K34" s="92"/>
      <c r="L34" s="93"/>
      <c r="M34" s="94">
        <f>SUM(N34:Q34)</f>
        <v>0</v>
      </c>
      <c r="N34" s="92"/>
      <c r="O34" s="92"/>
      <c r="P34" s="92"/>
      <c r="Q34" s="93"/>
      <c r="R34" s="94">
        <f>SUM(S34:V34)</f>
        <v>0</v>
      </c>
      <c r="S34" s="92"/>
      <c r="T34" s="92"/>
      <c r="U34" s="92"/>
      <c r="V34" s="93"/>
      <c r="W34" s="94">
        <f>SUM(X34:AA34)</f>
        <v>0</v>
      </c>
      <c r="X34" s="92"/>
      <c r="Y34" s="92"/>
      <c r="Z34" s="92"/>
      <c r="AA34" s="93"/>
    </row>
    <row r="35" spans="1:27" ht="15.75" hidden="1" x14ac:dyDescent="0.25">
      <c r="A35" s="89"/>
      <c r="B35" s="90"/>
      <c r="C35" s="91">
        <f>SUM(D35:G35)</f>
        <v>0</v>
      </c>
      <c r="D35" s="92"/>
      <c r="E35" s="92"/>
      <c r="F35" s="92"/>
      <c r="G35" s="93"/>
      <c r="H35" s="94">
        <f>SUM(I35:L35)</f>
        <v>0</v>
      </c>
      <c r="I35" s="92"/>
      <c r="J35" s="92"/>
      <c r="K35" s="92"/>
      <c r="L35" s="93"/>
      <c r="M35" s="94">
        <f>SUM(N35:Q35)</f>
        <v>0</v>
      </c>
      <c r="N35" s="92"/>
      <c r="O35" s="92"/>
      <c r="P35" s="92"/>
      <c r="Q35" s="93"/>
      <c r="R35" s="94">
        <f>SUM(S35:V35)</f>
        <v>0</v>
      </c>
      <c r="S35" s="92"/>
      <c r="T35" s="92"/>
      <c r="U35" s="92"/>
      <c r="V35" s="93"/>
      <c r="W35" s="94">
        <f>SUM(X35:AA35)</f>
        <v>0</v>
      </c>
      <c r="X35" s="92"/>
      <c r="Y35" s="92"/>
      <c r="Z35" s="92"/>
      <c r="AA35" s="93"/>
    </row>
    <row r="36" spans="1:27" hidden="1" x14ac:dyDescent="0.25">
      <c r="A36" s="187" t="s">
        <v>58</v>
      </c>
      <c r="B36" s="187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</row>
    <row r="37" spans="1:27" ht="16.5" hidden="1" thickBot="1" x14ac:dyDescent="0.3">
      <c r="A37" s="96"/>
      <c r="B37" s="97" t="s">
        <v>59</v>
      </c>
      <c r="C37" s="98">
        <f t="shared" ref="C37:AA37" si="5">SUM(C33:C35)</f>
        <v>0</v>
      </c>
      <c r="D37" s="98">
        <f t="shared" si="5"/>
        <v>0</v>
      </c>
      <c r="E37" s="98">
        <f t="shared" si="5"/>
        <v>0</v>
      </c>
      <c r="F37" s="98">
        <f t="shared" si="5"/>
        <v>0</v>
      </c>
      <c r="G37" s="99">
        <f t="shared" si="5"/>
        <v>0</v>
      </c>
      <c r="H37" s="100">
        <f t="shared" si="5"/>
        <v>0</v>
      </c>
      <c r="I37" s="100">
        <f t="shared" si="5"/>
        <v>0</v>
      </c>
      <c r="J37" s="100">
        <f t="shared" si="5"/>
        <v>0</v>
      </c>
      <c r="K37" s="100">
        <f t="shared" si="5"/>
        <v>0</v>
      </c>
      <c r="L37" s="101">
        <f t="shared" si="5"/>
        <v>0</v>
      </c>
      <c r="M37" s="100">
        <f t="shared" si="5"/>
        <v>0</v>
      </c>
      <c r="N37" s="100">
        <f t="shared" si="5"/>
        <v>0</v>
      </c>
      <c r="O37" s="100">
        <f t="shared" si="5"/>
        <v>0</v>
      </c>
      <c r="P37" s="100">
        <f t="shared" si="5"/>
        <v>0</v>
      </c>
      <c r="Q37" s="101">
        <f t="shared" si="5"/>
        <v>0</v>
      </c>
      <c r="R37" s="100">
        <f t="shared" si="5"/>
        <v>0</v>
      </c>
      <c r="S37" s="100">
        <f t="shared" si="5"/>
        <v>0</v>
      </c>
      <c r="T37" s="100">
        <f t="shared" si="5"/>
        <v>0</v>
      </c>
      <c r="U37" s="100">
        <f t="shared" si="5"/>
        <v>0</v>
      </c>
      <c r="V37" s="101">
        <f t="shared" si="5"/>
        <v>0</v>
      </c>
      <c r="W37" s="100">
        <f t="shared" si="5"/>
        <v>0</v>
      </c>
      <c r="X37" s="100">
        <f t="shared" si="5"/>
        <v>0</v>
      </c>
      <c r="Y37" s="100">
        <f t="shared" si="5"/>
        <v>0</v>
      </c>
      <c r="Z37" s="100">
        <f t="shared" si="5"/>
        <v>0</v>
      </c>
      <c r="AA37" s="101">
        <f t="shared" si="5"/>
        <v>0</v>
      </c>
    </row>
    <row r="38" spans="1:27" hidden="1" x14ac:dyDescent="0.25"/>
    <row r="39" spans="1:27" ht="15.75" hidden="1" x14ac:dyDescent="0.25">
      <c r="B39" s="84" t="s">
        <v>60</v>
      </c>
    </row>
    <row r="40" spans="1:27" ht="31.5" hidden="1" x14ac:dyDescent="0.25">
      <c r="A40" s="85" t="s">
        <v>56</v>
      </c>
      <c r="B40" s="86" t="s">
        <v>61</v>
      </c>
      <c r="C40" s="87" t="s">
        <v>13</v>
      </c>
      <c r="D40" s="87" t="s">
        <v>14</v>
      </c>
      <c r="E40" s="87" t="s">
        <v>15</v>
      </c>
      <c r="F40" s="87" t="s">
        <v>16</v>
      </c>
      <c r="G40" s="88" t="s">
        <v>17</v>
      </c>
      <c r="H40" s="87" t="s">
        <v>13</v>
      </c>
      <c r="I40" s="87" t="s">
        <v>14</v>
      </c>
      <c r="J40" s="87" t="s">
        <v>15</v>
      </c>
      <c r="K40" s="87" t="s">
        <v>16</v>
      </c>
      <c r="L40" s="88" t="s">
        <v>17</v>
      </c>
      <c r="M40" s="87" t="s">
        <v>13</v>
      </c>
      <c r="N40" s="87" t="s">
        <v>14</v>
      </c>
      <c r="O40" s="87" t="s">
        <v>15</v>
      </c>
      <c r="P40" s="87" t="s">
        <v>16</v>
      </c>
      <c r="Q40" s="88" t="s">
        <v>17</v>
      </c>
      <c r="R40" s="87" t="s">
        <v>13</v>
      </c>
      <c r="S40" s="87" t="s">
        <v>14</v>
      </c>
      <c r="T40" s="87" t="s">
        <v>15</v>
      </c>
      <c r="U40" s="87" t="s">
        <v>16</v>
      </c>
      <c r="V40" s="88" t="s">
        <v>17</v>
      </c>
      <c r="W40" s="87" t="s">
        <v>13</v>
      </c>
      <c r="X40" s="87" t="s">
        <v>14</v>
      </c>
      <c r="Y40" s="87" t="s">
        <v>15</v>
      </c>
      <c r="Z40" s="87" t="s">
        <v>16</v>
      </c>
      <c r="AA40" s="88" t="s">
        <v>17</v>
      </c>
    </row>
    <row r="41" spans="1:27" ht="15.75" hidden="1" x14ac:dyDescent="0.25">
      <c r="A41" s="102"/>
      <c r="B41" s="103"/>
      <c r="C41" s="91">
        <f>SUM(D41:G41)</f>
        <v>0</v>
      </c>
      <c r="D41" s="92"/>
      <c r="E41" s="92"/>
      <c r="F41" s="92"/>
      <c r="G41" s="93"/>
      <c r="H41" s="94">
        <f>SUM(I41:L41)</f>
        <v>0</v>
      </c>
      <c r="I41" s="92"/>
      <c r="J41" s="92"/>
      <c r="K41" s="92"/>
      <c r="L41" s="93"/>
      <c r="M41" s="94">
        <f>SUM(N41:Q41)</f>
        <v>0</v>
      </c>
      <c r="N41" s="92"/>
      <c r="O41" s="92"/>
      <c r="P41" s="92"/>
      <c r="Q41" s="93"/>
      <c r="R41" s="94">
        <f>SUM(S41:V41)</f>
        <v>0</v>
      </c>
      <c r="S41" s="92"/>
      <c r="T41" s="92"/>
      <c r="U41" s="92"/>
      <c r="V41" s="93"/>
      <c r="W41" s="94">
        <f>SUM(X41:AA41)</f>
        <v>0</v>
      </c>
      <c r="X41" s="92"/>
      <c r="Y41" s="92"/>
      <c r="Z41" s="92"/>
      <c r="AA41" s="93"/>
    </row>
    <row r="42" spans="1:27" ht="15.75" hidden="1" x14ac:dyDescent="0.25">
      <c r="A42" s="104"/>
      <c r="B42" s="105"/>
      <c r="C42" s="91">
        <f>SUM(D42:G42)</f>
        <v>0</v>
      </c>
      <c r="D42" s="92"/>
      <c r="E42" s="92"/>
      <c r="F42" s="92"/>
      <c r="G42" s="93"/>
      <c r="H42" s="94">
        <f>SUM(I42:L42)</f>
        <v>0</v>
      </c>
      <c r="I42" s="92"/>
      <c r="J42" s="92"/>
      <c r="K42" s="92"/>
      <c r="L42" s="93"/>
      <c r="M42" s="94">
        <f>SUM(N42:Q42)</f>
        <v>0</v>
      </c>
      <c r="N42" s="92"/>
      <c r="O42" s="92"/>
      <c r="P42" s="92"/>
      <c r="Q42" s="93"/>
      <c r="R42" s="94">
        <f>SUM(S42:V42)</f>
        <v>0</v>
      </c>
      <c r="S42" s="92"/>
      <c r="T42" s="92"/>
      <c r="U42" s="92"/>
      <c r="V42" s="93"/>
      <c r="W42" s="94">
        <f>SUM(X42:AA42)</f>
        <v>0</v>
      </c>
      <c r="X42" s="92"/>
      <c r="Y42" s="92"/>
      <c r="Z42" s="92"/>
      <c r="AA42" s="93"/>
    </row>
    <row r="43" spans="1:27" ht="15.75" hidden="1" x14ac:dyDescent="0.25">
      <c r="A43" s="104"/>
      <c r="B43" s="105"/>
      <c r="C43" s="91">
        <f>SUM(D43:G43)</f>
        <v>0</v>
      </c>
      <c r="D43" s="92"/>
      <c r="E43" s="92"/>
      <c r="F43" s="92"/>
      <c r="G43" s="93"/>
      <c r="H43" s="94">
        <f>SUM(I43:L43)</f>
        <v>0</v>
      </c>
      <c r="I43" s="92"/>
      <c r="J43" s="92"/>
      <c r="K43" s="92"/>
      <c r="L43" s="93"/>
      <c r="M43" s="94">
        <f>SUM(N43:Q43)</f>
        <v>0</v>
      </c>
      <c r="N43" s="92"/>
      <c r="O43" s="92"/>
      <c r="P43" s="92"/>
      <c r="Q43" s="93"/>
      <c r="R43" s="94">
        <f>SUM(S43:V43)</f>
        <v>0</v>
      </c>
      <c r="S43" s="92"/>
      <c r="T43" s="92"/>
      <c r="U43" s="92"/>
      <c r="V43" s="93"/>
      <c r="W43" s="94">
        <f>SUM(X43:AA43)</f>
        <v>0</v>
      </c>
      <c r="X43" s="92"/>
      <c r="Y43" s="92"/>
      <c r="Z43" s="92"/>
      <c r="AA43" s="93"/>
    </row>
    <row r="44" spans="1:27" hidden="1" x14ac:dyDescent="0.25">
      <c r="A44" s="187" t="s">
        <v>58</v>
      </c>
      <c r="B44" s="187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</row>
    <row r="45" spans="1:27" ht="16.5" hidden="1" thickBot="1" x14ac:dyDescent="0.3">
      <c r="A45" s="96"/>
      <c r="B45" s="97" t="s">
        <v>59</v>
      </c>
      <c r="C45" s="106">
        <f t="shared" ref="C45:AA45" si="6">SUM(C41:C43)</f>
        <v>0</v>
      </c>
      <c r="D45" s="106">
        <f t="shared" si="6"/>
        <v>0</v>
      </c>
      <c r="E45" s="106">
        <f t="shared" si="6"/>
        <v>0</v>
      </c>
      <c r="F45" s="106">
        <f t="shared" si="6"/>
        <v>0</v>
      </c>
      <c r="G45" s="107">
        <f t="shared" si="6"/>
        <v>0</v>
      </c>
      <c r="H45" s="145">
        <f t="shared" si="6"/>
        <v>0</v>
      </c>
      <c r="I45" s="145">
        <f t="shared" si="6"/>
        <v>0</v>
      </c>
      <c r="J45" s="145">
        <f t="shared" si="6"/>
        <v>0</v>
      </c>
      <c r="K45" s="145">
        <f t="shared" si="6"/>
        <v>0</v>
      </c>
      <c r="L45" s="146">
        <f t="shared" si="6"/>
        <v>0</v>
      </c>
      <c r="M45" s="145">
        <f t="shared" si="6"/>
        <v>0</v>
      </c>
      <c r="N45" s="145">
        <f t="shared" si="6"/>
        <v>0</v>
      </c>
      <c r="O45" s="145">
        <f t="shared" si="6"/>
        <v>0</v>
      </c>
      <c r="P45" s="145">
        <f t="shared" si="6"/>
        <v>0</v>
      </c>
      <c r="Q45" s="146">
        <f t="shared" si="6"/>
        <v>0</v>
      </c>
      <c r="R45" s="145">
        <f t="shared" si="6"/>
        <v>0</v>
      </c>
      <c r="S45" s="145">
        <f t="shared" si="6"/>
        <v>0</v>
      </c>
      <c r="T45" s="145">
        <f t="shared" si="6"/>
        <v>0</v>
      </c>
      <c r="U45" s="145">
        <f t="shared" si="6"/>
        <v>0</v>
      </c>
      <c r="V45" s="146">
        <f t="shared" si="6"/>
        <v>0</v>
      </c>
      <c r="W45" s="145">
        <f t="shared" si="6"/>
        <v>0</v>
      </c>
      <c r="X45" s="145">
        <f t="shared" si="6"/>
        <v>0</v>
      </c>
      <c r="Y45" s="145">
        <f t="shared" si="6"/>
        <v>0</v>
      </c>
      <c r="Z45" s="145">
        <f t="shared" si="6"/>
        <v>0</v>
      </c>
      <c r="AA45" s="146">
        <f t="shared" si="6"/>
        <v>0</v>
      </c>
    </row>
    <row r="46" spans="1:27" hidden="1" x14ac:dyDescent="0.25"/>
    <row r="47" spans="1:27" ht="15.75" hidden="1" x14ac:dyDescent="0.25">
      <c r="B47" s="84" t="s">
        <v>64</v>
      </c>
    </row>
    <row r="48" spans="1:27" ht="31.5" hidden="1" x14ac:dyDescent="0.25">
      <c r="A48" s="85" t="s">
        <v>56</v>
      </c>
      <c r="B48" s="86" t="s">
        <v>57</v>
      </c>
      <c r="C48" s="87" t="s">
        <v>13</v>
      </c>
      <c r="D48" s="87" t="s">
        <v>14</v>
      </c>
      <c r="E48" s="87" t="s">
        <v>15</v>
      </c>
      <c r="F48" s="87" t="s">
        <v>16</v>
      </c>
      <c r="G48" s="88" t="s">
        <v>17</v>
      </c>
      <c r="H48" s="87" t="s">
        <v>13</v>
      </c>
      <c r="I48" s="87" t="s">
        <v>14</v>
      </c>
      <c r="J48" s="87" t="s">
        <v>15</v>
      </c>
      <c r="K48" s="87" t="s">
        <v>16</v>
      </c>
      <c r="L48" s="88" t="s">
        <v>17</v>
      </c>
      <c r="M48" s="87" t="s">
        <v>13</v>
      </c>
      <c r="N48" s="87" t="s">
        <v>14</v>
      </c>
      <c r="O48" s="87" t="s">
        <v>15</v>
      </c>
      <c r="P48" s="87" t="s">
        <v>16</v>
      </c>
      <c r="Q48" s="88" t="s">
        <v>17</v>
      </c>
      <c r="R48" s="87" t="s">
        <v>13</v>
      </c>
      <c r="S48" s="87" t="s">
        <v>14</v>
      </c>
      <c r="T48" s="87" t="s">
        <v>15</v>
      </c>
      <c r="U48" s="87" t="s">
        <v>16</v>
      </c>
      <c r="V48" s="88" t="s">
        <v>17</v>
      </c>
      <c r="W48" s="87" t="s">
        <v>13</v>
      </c>
      <c r="X48" s="87" t="s">
        <v>14</v>
      </c>
      <c r="Y48" s="87" t="s">
        <v>15</v>
      </c>
      <c r="Z48" s="87" t="s">
        <v>16</v>
      </c>
      <c r="AA48" s="88" t="s">
        <v>17</v>
      </c>
    </row>
    <row r="49" spans="1:27" ht="15.75" hidden="1" x14ac:dyDescent="0.25">
      <c r="A49" s="89"/>
      <c r="B49" s="90"/>
      <c r="C49" s="91">
        <f>SUM(D49:G49)</f>
        <v>0</v>
      </c>
      <c r="D49" s="92"/>
      <c r="E49" s="92"/>
      <c r="F49" s="92"/>
      <c r="G49" s="93"/>
      <c r="H49" s="94">
        <f>SUM(I49:L49)</f>
        <v>0</v>
      </c>
      <c r="I49" s="92"/>
      <c r="J49" s="92"/>
      <c r="K49" s="92"/>
      <c r="L49" s="93"/>
      <c r="M49" s="94">
        <f>SUM(N49:Q49)</f>
        <v>0</v>
      </c>
      <c r="N49" s="92"/>
      <c r="O49" s="92"/>
      <c r="P49" s="92"/>
      <c r="Q49" s="93"/>
      <c r="R49" s="94">
        <f>SUM(S49:V49)</f>
        <v>0</v>
      </c>
      <c r="S49" s="92"/>
      <c r="T49" s="92"/>
      <c r="U49" s="92"/>
      <c r="V49" s="93"/>
      <c r="W49" s="94">
        <f>SUM(X49:AA49)</f>
        <v>0</v>
      </c>
      <c r="X49" s="92"/>
      <c r="Y49" s="92"/>
      <c r="Z49" s="92"/>
      <c r="AA49" s="93"/>
    </row>
    <row r="50" spans="1:27" ht="15.75" hidden="1" x14ac:dyDescent="0.25">
      <c r="A50" s="89"/>
      <c r="B50" s="90"/>
      <c r="C50" s="91">
        <f>SUM(D50:G50)</f>
        <v>0</v>
      </c>
      <c r="D50" s="92"/>
      <c r="E50" s="92"/>
      <c r="F50" s="92"/>
      <c r="G50" s="93"/>
      <c r="H50" s="94">
        <f>SUM(I50:L50)</f>
        <v>0</v>
      </c>
      <c r="I50" s="92"/>
      <c r="J50" s="92"/>
      <c r="K50" s="92"/>
      <c r="L50" s="93"/>
      <c r="M50" s="94">
        <f>SUM(N50:Q50)</f>
        <v>0</v>
      </c>
      <c r="N50" s="92"/>
      <c r="O50" s="92"/>
      <c r="P50" s="92"/>
      <c r="Q50" s="93"/>
      <c r="R50" s="94">
        <f>SUM(S50:V50)</f>
        <v>0</v>
      </c>
      <c r="S50" s="92"/>
      <c r="T50" s="92"/>
      <c r="U50" s="92"/>
      <c r="V50" s="93"/>
      <c r="W50" s="94">
        <f>SUM(X50:AA50)</f>
        <v>0</v>
      </c>
      <c r="X50" s="92"/>
      <c r="Y50" s="92"/>
      <c r="Z50" s="92"/>
      <c r="AA50" s="93"/>
    </row>
    <row r="51" spans="1:27" ht="15.75" hidden="1" x14ac:dyDescent="0.25">
      <c r="A51" s="89"/>
      <c r="B51" s="90"/>
      <c r="C51" s="91">
        <f>SUM(D51:G51)</f>
        <v>0</v>
      </c>
      <c r="D51" s="92"/>
      <c r="E51" s="92"/>
      <c r="F51" s="92"/>
      <c r="G51" s="93"/>
      <c r="H51" s="94">
        <f>SUM(I51:L51)</f>
        <v>0</v>
      </c>
      <c r="I51" s="92"/>
      <c r="J51" s="92"/>
      <c r="K51" s="92"/>
      <c r="L51" s="93"/>
      <c r="M51" s="94">
        <f>SUM(N51:Q51)</f>
        <v>0</v>
      </c>
      <c r="N51" s="92"/>
      <c r="O51" s="92"/>
      <c r="P51" s="92"/>
      <c r="Q51" s="93"/>
      <c r="R51" s="94">
        <f>SUM(S51:V51)</f>
        <v>0</v>
      </c>
      <c r="S51" s="92"/>
      <c r="T51" s="92"/>
      <c r="U51" s="92"/>
      <c r="V51" s="93"/>
      <c r="W51" s="94">
        <f>SUM(X51:AA51)</f>
        <v>0</v>
      </c>
      <c r="X51" s="92"/>
      <c r="Y51" s="92"/>
      <c r="Z51" s="92"/>
      <c r="AA51" s="93"/>
    </row>
    <row r="52" spans="1:27" hidden="1" x14ac:dyDescent="0.25">
      <c r="A52" s="187" t="s">
        <v>58</v>
      </c>
      <c r="B52" s="187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ht="16.5" hidden="1" thickBot="1" x14ac:dyDescent="0.3">
      <c r="A53" s="96"/>
      <c r="B53" s="97" t="s">
        <v>59</v>
      </c>
      <c r="C53" s="108">
        <f t="shared" ref="C53:AA53" si="7">SUM(C49:C51)</f>
        <v>0</v>
      </c>
      <c r="D53" s="108">
        <f t="shared" si="7"/>
        <v>0</v>
      </c>
      <c r="E53" s="108">
        <f t="shared" si="7"/>
        <v>0</v>
      </c>
      <c r="F53" s="108">
        <f t="shared" si="7"/>
        <v>0</v>
      </c>
      <c r="G53" s="109">
        <f t="shared" si="7"/>
        <v>0</v>
      </c>
      <c r="H53" s="147">
        <f t="shared" si="7"/>
        <v>0</v>
      </c>
      <c r="I53" s="147">
        <f t="shared" si="7"/>
        <v>0</v>
      </c>
      <c r="J53" s="147">
        <f t="shared" si="7"/>
        <v>0</v>
      </c>
      <c r="K53" s="147">
        <f t="shared" si="7"/>
        <v>0</v>
      </c>
      <c r="L53" s="148">
        <f t="shared" si="7"/>
        <v>0</v>
      </c>
      <c r="M53" s="147">
        <f t="shared" si="7"/>
        <v>0</v>
      </c>
      <c r="N53" s="147">
        <f t="shared" si="7"/>
        <v>0</v>
      </c>
      <c r="O53" s="147">
        <f t="shared" si="7"/>
        <v>0</v>
      </c>
      <c r="P53" s="147">
        <f t="shared" si="7"/>
        <v>0</v>
      </c>
      <c r="Q53" s="148">
        <f t="shared" si="7"/>
        <v>0</v>
      </c>
      <c r="R53" s="147">
        <f t="shared" si="7"/>
        <v>0</v>
      </c>
      <c r="S53" s="147">
        <f t="shared" si="7"/>
        <v>0</v>
      </c>
      <c r="T53" s="147">
        <f t="shared" si="7"/>
        <v>0</v>
      </c>
      <c r="U53" s="147">
        <f t="shared" si="7"/>
        <v>0</v>
      </c>
      <c r="V53" s="148">
        <f t="shared" si="7"/>
        <v>0</v>
      </c>
      <c r="W53" s="147">
        <f t="shared" si="7"/>
        <v>0</v>
      </c>
      <c r="X53" s="147">
        <f t="shared" si="7"/>
        <v>0</v>
      </c>
      <c r="Y53" s="147">
        <f t="shared" si="7"/>
        <v>0</v>
      </c>
      <c r="Z53" s="147">
        <f t="shared" si="7"/>
        <v>0</v>
      </c>
      <c r="AA53" s="148">
        <f t="shared" si="7"/>
        <v>0</v>
      </c>
    </row>
    <row r="54" spans="1:27" hidden="1" x14ac:dyDescent="0.25"/>
    <row r="55" spans="1:27" hidden="1" x14ac:dyDescent="0.25"/>
    <row r="56" spans="1:27" hidden="1" x14ac:dyDescent="0.25"/>
    <row r="57" spans="1:27" hidden="1" x14ac:dyDescent="0.25"/>
    <row r="58" spans="1:27" hidden="1" x14ac:dyDescent="0.25"/>
    <row r="59" spans="1:27" hidden="1" x14ac:dyDescent="0.25"/>
    <row r="60" spans="1:27" ht="15.75" hidden="1" customHeight="1" x14ac:dyDescent="0.25">
      <c r="A60" s="195" t="s">
        <v>4</v>
      </c>
      <c r="B60" s="197" t="s">
        <v>5</v>
      </c>
      <c r="C60" s="188" t="s">
        <v>65</v>
      </c>
      <c r="D60" s="189"/>
      <c r="E60" s="189"/>
      <c r="F60" s="189"/>
      <c r="G60" s="190"/>
      <c r="H60" s="188" t="s">
        <v>66</v>
      </c>
      <c r="I60" s="189"/>
      <c r="J60" s="189"/>
      <c r="K60" s="189"/>
      <c r="L60" s="190"/>
      <c r="M60" s="188" t="s">
        <v>67</v>
      </c>
      <c r="N60" s="189"/>
      <c r="O60" s="189"/>
      <c r="P60" s="189"/>
      <c r="Q60" s="190"/>
    </row>
    <row r="61" spans="1:27" ht="16.5" hidden="1" thickBot="1" x14ac:dyDescent="0.3">
      <c r="A61" s="196"/>
      <c r="B61" s="198"/>
      <c r="C61" s="9" t="s">
        <v>13</v>
      </c>
      <c r="D61" s="10" t="s">
        <v>14</v>
      </c>
      <c r="E61" s="10" t="s">
        <v>15</v>
      </c>
      <c r="F61" s="10" t="s">
        <v>16</v>
      </c>
      <c r="G61" s="11" t="s">
        <v>17</v>
      </c>
      <c r="H61" s="9" t="s">
        <v>13</v>
      </c>
      <c r="I61" s="10" t="s">
        <v>14</v>
      </c>
      <c r="J61" s="10" t="s">
        <v>15</v>
      </c>
      <c r="K61" s="10" t="s">
        <v>16</v>
      </c>
      <c r="L61" s="11" t="s">
        <v>17</v>
      </c>
      <c r="M61" s="9" t="s">
        <v>13</v>
      </c>
      <c r="N61" s="10" t="s">
        <v>14</v>
      </c>
      <c r="O61" s="10" t="s">
        <v>15</v>
      </c>
      <c r="P61" s="10" t="s">
        <v>16</v>
      </c>
      <c r="Q61" s="11" t="s">
        <v>17</v>
      </c>
    </row>
    <row r="62" spans="1:27" ht="15.75" hidden="1" thickBot="1" x14ac:dyDescent="0.3">
      <c r="A62" s="12">
        <v>1</v>
      </c>
      <c r="B62" s="13">
        <v>2</v>
      </c>
      <c r="C62" s="12">
        <v>28</v>
      </c>
      <c r="D62" s="14">
        <v>29</v>
      </c>
      <c r="E62" s="14">
        <v>30</v>
      </c>
      <c r="F62" s="14">
        <v>31</v>
      </c>
      <c r="G62" s="15">
        <v>32</v>
      </c>
      <c r="H62" s="12">
        <v>33</v>
      </c>
      <c r="I62" s="14">
        <v>34</v>
      </c>
      <c r="J62" s="14">
        <v>35</v>
      </c>
      <c r="K62" s="14">
        <v>36</v>
      </c>
      <c r="L62" s="15">
        <v>37</v>
      </c>
      <c r="M62" s="12">
        <v>38</v>
      </c>
      <c r="N62" s="14">
        <v>39</v>
      </c>
      <c r="O62" s="14">
        <v>40</v>
      </c>
      <c r="P62" s="14">
        <v>41</v>
      </c>
      <c r="Q62" s="15">
        <v>42</v>
      </c>
    </row>
    <row r="63" spans="1:27" ht="31.5" hidden="1" x14ac:dyDescent="0.25">
      <c r="A63" s="140" t="s">
        <v>20</v>
      </c>
      <c r="B63" s="17" t="s">
        <v>78</v>
      </c>
      <c r="C63" s="21">
        <f>C73+C75</f>
        <v>0</v>
      </c>
      <c r="D63" s="22">
        <f>D69+D70+D71+D72</f>
        <v>0</v>
      </c>
      <c r="E63" s="22">
        <f>E64+E69+E70+E71+E72</f>
        <v>0</v>
      </c>
      <c r="F63" s="22">
        <f>F64+F69+F70+F71+F72</f>
        <v>0</v>
      </c>
      <c r="G63" s="23">
        <f>G64+G69+G70+G71+G72</f>
        <v>0</v>
      </c>
      <c r="H63" s="21">
        <f>H73+H75</f>
        <v>0</v>
      </c>
      <c r="I63" s="22">
        <f>I69+I70+I71+I72</f>
        <v>0</v>
      </c>
      <c r="J63" s="22">
        <f>J64+J69+J70+J71+J72</f>
        <v>0</v>
      </c>
      <c r="K63" s="22">
        <f>K64+K69+K70+K71+K72</f>
        <v>0</v>
      </c>
      <c r="L63" s="23">
        <f>L64+L69+L70+L71+L72</f>
        <v>0</v>
      </c>
      <c r="M63" s="21">
        <f>M73+M75</f>
        <v>0</v>
      </c>
      <c r="N63" s="22">
        <f>N69+N70+N71+N72</f>
        <v>0</v>
      </c>
      <c r="O63" s="22">
        <f>O64+O69+O70+O71+O72</f>
        <v>0</v>
      </c>
      <c r="P63" s="22">
        <f>P64+P69+P70+P71+P72</f>
        <v>0</v>
      </c>
      <c r="Q63" s="23">
        <f>Q64+Q69+Q70+Q71+Q72</f>
        <v>0</v>
      </c>
    </row>
    <row r="64" spans="1:27" ht="15.75" hidden="1" x14ac:dyDescent="0.25">
      <c r="A64" s="50" t="s">
        <v>22</v>
      </c>
      <c r="B64" s="25" t="s">
        <v>23</v>
      </c>
      <c r="C64" s="32" t="s">
        <v>24</v>
      </c>
      <c r="D64" s="27" t="s">
        <v>24</v>
      </c>
      <c r="E64" s="30">
        <f>E66</f>
        <v>0</v>
      </c>
      <c r="F64" s="30">
        <f>F66+F67</f>
        <v>0</v>
      </c>
      <c r="G64" s="31">
        <f>G66+G67+G68</f>
        <v>0</v>
      </c>
      <c r="H64" s="32" t="s">
        <v>24</v>
      </c>
      <c r="I64" s="27" t="s">
        <v>24</v>
      </c>
      <c r="J64" s="30">
        <f>J66</f>
        <v>0</v>
      </c>
      <c r="K64" s="30">
        <f>K66+K67</f>
        <v>0</v>
      </c>
      <c r="L64" s="31">
        <f>L66+L67+L68</f>
        <v>0</v>
      </c>
      <c r="M64" s="32" t="s">
        <v>24</v>
      </c>
      <c r="N64" s="27" t="s">
        <v>24</v>
      </c>
      <c r="O64" s="30">
        <f>O66</f>
        <v>0</v>
      </c>
      <c r="P64" s="30">
        <f>P66+P67</f>
        <v>0</v>
      </c>
      <c r="Q64" s="31">
        <f>Q66+Q67+Q68</f>
        <v>0</v>
      </c>
    </row>
    <row r="65" spans="1:17" ht="15.75" hidden="1" x14ac:dyDescent="0.25">
      <c r="A65" s="50"/>
      <c r="B65" s="25" t="s">
        <v>25</v>
      </c>
      <c r="C65" s="32" t="s">
        <v>24</v>
      </c>
      <c r="D65" s="35" t="s">
        <v>24</v>
      </c>
      <c r="E65" s="33" t="s">
        <v>24</v>
      </c>
      <c r="F65" s="33" t="s">
        <v>24</v>
      </c>
      <c r="G65" s="34" t="s">
        <v>24</v>
      </c>
      <c r="H65" s="32" t="s">
        <v>24</v>
      </c>
      <c r="I65" s="35" t="s">
        <v>24</v>
      </c>
      <c r="J65" s="33" t="s">
        <v>24</v>
      </c>
      <c r="K65" s="33" t="s">
        <v>24</v>
      </c>
      <c r="L65" s="34" t="s">
        <v>24</v>
      </c>
      <c r="M65" s="32" t="s">
        <v>24</v>
      </c>
      <c r="N65" s="35" t="s">
        <v>24</v>
      </c>
      <c r="O65" s="33" t="s">
        <v>24</v>
      </c>
      <c r="P65" s="33" t="s">
        <v>24</v>
      </c>
      <c r="Q65" s="34" t="s">
        <v>24</v>
      </c>
    </row>
    <row r="66" spans="1:17" ht="15.75" hidden="1" x14ac:dyDescent="0.25">
      <c r="A66" s="50" t="s">
        <v>26</v>
      </c>
      <c r="B66" s="25" t="s">
        <v>14</v>
      </c>
      <c r="C66" s="32" t="s">
        <v>24</v>
      </c>
      <c r="D66" s="36" t="s">
        <v>24</v>
      </c>
      <c r="E66" s="41"/>
      <c r="F66" s="40">
        <f>D63-D73-D75-G66-E66</f>
        <v>0</v>
      </c>
      <c r="G66" s="39"/>
      <c r="H66" s="32" t="s">
        <v>24</v>
      </c>
      <c r="I66" s="36" t="s">
        <v>24</v>
      </c>
      <c r="J66" s="41"/>
      <c r="K66" s="40">
        <f>I63-I73-I75-L66-J66</f>
        <v>0</v>
      </c>
      <c r="L66" s="39"/>
      <c r="M66" s="32" t="s">
        <v>24</v>
      </c>
      <c r="N66" s="36" t="s">
        <v>24</v>
      </c>
      <c r="O66" s="41"/>
      <c r="P66" s="40">
        <f>N63-N73-N75-Q66-O66</f>
        <v>0</v>
      </c>
      <c r="Q66" s="39"/>
    </row>
    <row r="67" spans="1:17" ht="15.75" hidden="1" x14ac:dyDescent="0.25">
      <c r="A67" s="50" t="s">
        <v>27</v>
      </c>
      <c r="B67" s="25" t="s">
        <v>15</v>
      </c>
      <c r="C67" s="32" t="s">
        <v>24</v>
      </c>
      <c r="D67" s="36" t="s">
        <v>24</v>
      </c>
      <c r="E67" s="36" t="s">
        <v>24</v>
      </c>
      <c r="F67" s="40">
        <f>E63-E73-E75-G67</f>
        <v>0</v>
      </c>
      <c r="G67" s="39"/>
      <c r="H67" s="32" t="s">
        <v>24</v>
      </c>
      <c r="I67" s="36" t="s">
        <v>24</v>
      </c>
      <c r="J67" s="36" t="s">
        <v>24</v>
      </c>
      <c r="K67" s="40">
        <f>J63-J73-J75-L67</f>
        <v>0</v>
      </c>
      <c r="L67" s="39"/>
      <c r="M67" s="32" t="s">
        <v>24</v>
      </c>
      <c r="N67" s="36" t="s">
        <v>24</v>
      </c>
      <c r="O67" s="36" t="s">
        <v>24</v>
      </c>
      <c r="P67" s="40">
        <f>O63-O73-O75-Q67</f>
        <v>0</v>
      </c>
      <c r="Q67" s="39"/>
    </row>
    <row r="68" spans="1:17" ht="15.75" hidden="1" x14ac:dyDescent="0.25">
      <c r="A68" s="50" t="s">
        <v>28</v>
      </c>
      <c r="B68" s="25" t="s">
        <v>16</v>
      </c>
      <c r="C68" s="32" t="s">
        <v>24</v>
      </c>
      <c r="D68" s="36" t="s">
        <v>24</v>
      </c>
      <c r="E68" s="36" t="s">
        <v>24</v>
      </c>
      <c r="F68" s="36" t="s">
        <v>24</v>
      </c>
      <c r="G68" s="43">
        <f>F63-F73-F75</f>
        <v>0</v>
      </c>
      <c r="H68" s="32" t="s">
        <v>24</v>
      </c>
      <c r="I68" s="36" t="s">
        <v>24</v>
      </c>
      <c r="J68" s="36" t="s">
        <v>24</v>
      </c>
      <c r="K68" s="36" t="s">
        <v>24</v>
      </c>
      <c r="L68" s="43">
        <f>K63-K73-K75</f>
        <v>0</v>
      </c>
      <c r="M68" s="32" t="s">
        <v>24</v>
      </c>
      <c r="N68" s="36" t="s">
        <v>24</v>
      </c>
      <c r="O68" s="36" t="s">
        <v>24</v>
      </c>
      <c r="P68" s="36" t="s">
        <v>24</v>
      </c>
      <c r="Q68" s="43">
        <f>P63-P73-P75</f>
        <v>0</v>
      </c>
    </row>
    <row r="69" spans="1:17" ht="15.75" hidden="1" x14ac:dyDescent="0.25">
      <c r="A69" s="50" t="s">
        <v>29</v>
      </c>
      <c r="B69" s="25" t="s">
        <v>30</v>
      </c>
      <c r="C69" s="47">
        <f>SUM(D69:G69)</f>
        <v>0</v>
      </c>
      <c r="D69" s="41"/>
      <c r="E69" s="41"/>
      <c r="F69" s="41"/>
      <c r="G69" s="39"/>
      <c r="H69" s="47">
        <f>SUM(I69:L69)</f>
        <v>0</v>
      </c>
      <c r="I69" s="41"/>
      <c r="J69" s="41"/>
      <c r="K69" s="41"/>
      <c r="L69" s="39"/>
      <c r="M69" s="47">
        <f>SUM(N69:Q69)</f>
        <v>0</v>
      </c>
      <c r="N69" s="41"/>
      <c r="O69" s="41"/>
      <c r="P69" s="41"/>
      <c r="Q69" s="39"/>
    </row>
    <row r="70" spans="1:17" ht="15.75" hidden="1" x14ac:dyDescent="0.25">
      <c r="A70" s="50" t="s">
        <v>31</v>
      </c>
      <c r="B70" s="25" t="s">
        <v>32</v>
      </c>
      <c r="C70" s="47">
        <f>SUM(D70:G70)</f>
        <v>0</v>
      </c>
      <c r="D70" s="41"/>
      <c r="E70" s="41"/>
      <c r="F70" s="41"/>
      <c r="G70" s="39"/>
      <c r="H70" s="47">
        <f>SUM(I70:L70)</f>
        <v>0</v>
      </c>
      <c r="I70" s="41"/>
      <c r="J70" s="41"/>
      <c r="K70" s="41"/>
      <c r="L70" s="39"/>
      <c r="M70" s="47">
        <f>SUM(N70:Q70)</f>
        <v>0</v>
      </c>
      <c r="N70" s="41"/>
      <c r="O70" s="41"/>
      <c r="P70" s="41"/>
      <c r="Q70" s="39"/>
    </row>
    <row r="71" spans="1:17" ht="15.75" hidden="1" x14ac:dyDescent="0.25">
      <c r="A71" s="50" t="s">
        <v>33</v>
      </c>
      <c r="B71" s="25" t="s">
        <v>34</v>
      </c>
      <c r="C71" s="47">
        <f>SUM(D71:G71)</f>
        <v>0</v>
      </c>
      <c r="D71" s="41"/>
      <c r="E71" s="41"/>
      <c r="F71" s="41"/>
      <c r="G71" s="39"/>
      <c r="H71" s="47">
        <f>SUM(I71:L71)</f>
        <v>0</v>
      </c>
      <c r="I71" s="41"/>
      <c r="J71" s="41"/>
      <c r="K71" s="41"/>
      <c r="L71" s="39"/>
      <c r="M71" s="47">
        <f>SUM(N71:Q71)</f>
        <v>0</v>
      </c>
      <c r="N71" s="41"/>
      <c r="O71" s="41"/>
      <c r="P71" s="41"/>
      <c r="Q71" s="39"/>
    </row>
    <row r="72" spans="1:17" ht="15.75" hidden="1" x14ac:dyDescent="0.25">
      <c r="A72" s="50" t="s">
        <v>35</v>
      </c>
      <c r="B72" s="25" t="s">
        <v>36</v>
      </c>
      <c r="C72" s="47">
        <f>SUM(D72:G72)</f>
        <v>0</v>
      </c>
      <c r="D72" s="41"/>
      <c r="E72" s="41"/>
      <c r="F72" s="41"/>
      <c r="G72" s="39"/>
      <c r="H72" s="47">
        <f>SUM(I72:L72)</f>
        <v>0</v>
      </c>
      <c r="I72" s="41"/>
      <c r="J72" s="41"/>
      <c r="K72" s="41"/>
      <c r="L72" s="39"/>
      <c r="M72" s="47">
        <f>SUM(N72:Q72)</f>
        <v>0</v>
      </c>
      <c r="N72" s="41"/>
      <c r="O72" s="41"/>
      <c r="P72" s="41"/>
      <c r="Q72" s="39"/>
    </row>
    <row r="73" spans="1:17" ht="15.75" hidden="1" x14ac:dyDescent="0.25">
      <c r="A73" s="50" t="s">
        <v>37</v>
      </c>
      <c r="B73" s="25" t="s">
        <v>79</v>
      </c>
      <c r="C73" s="46">
        <f>SUM(D73:G73)</f>
        <v>0</v>
      </c>
      <c r="D73" s="40">
        <f>D63*D74/100</f>
        <v>0</v>
      </c>
      <c r="E73" s="40">
        <f>E63*E74/100</f>
        <v>0</v>
      </c>
      <c r="F73" s="40">
        <f>F63*F74/100</f>
        <v>0</v>
      </c>
      <c r="G73" s="43">
        <f>G63*G74/100</f>
        <v>0</v>
      </c>
      <c r="H73" s="46">
        <f>SUM(I73:L73)</f>
        <v>0</v>
      </c>
      <c r="I73" s="40">
        <f>I63*I74/100</f>
        <v>0</v>
      </c>
      <c r="J73" s="40">
        <f>J63*J74/100</f>
        <v>0</v>
      </c>
      <c r="K73" s="40">
        <f>K63*K74/100</f>
        <v>0</v>
      </c>
      <c r="L73" s="43">
        <f>L63*L74/100</f>
        <v>0</v>
      </c>
      <c r="M73" s="46">
        <f>SUM(N73:Q73)</f>
        <v>0</v>
      </c>
      <c r="N73" s="40">
        <f>N63*N74/100</f>
        <v>0</v>
      </c>
      <c r="O73" s="40">
        <f>O63*O74/100</f>
        <v>0</v>
      </c>
      <c r="P73" s="40">
        <f>P63*P74/100</f>
        <v>0</v>
      </c>
      <c r="Q73" s="43">
        <f>Q63*Q74/100</f>
        <v>0</v>
      </c>
    </row>
    <row r="74" spans="1:17" ht="15.75" hidden="1" x14ac:dyDescent="0.25">
      <c r="A74" s="50" t="s">
        <v>39</v>
      </c>
      <c r="B74" s="25" t="s">
        <v>80</v>
      </c>
      <c r="C74" s="46">
        <f>IF(C63=0,0,C73/C63*100)</f>
        <v>0</v>
      </c>
      <c r="D74" s="30">
        <f>'[1]Баланс энергии'!D74</f>
        <v>0</v>
      </c>
      <c r="E74" s="30">
        <f>'[1]Баланс энергии'!E74</f>
        <v>0</v>
      </c>
      <c r="F74" s="30">
        <f>'[1]Баланс энергии'!F74</f>
        <v>0</v>
      </c>
      <c r="G74" s="30">
        <f>'[1]Баланс энергии'!G74</f>
        <v>0</v>
      </c>
      <c r="H74" s="46">
        <f>IF(H63=0,0,H73/H63*100)</f>
        <v>0</v>
      </c>
      <c r="I74" s="30">
        <f>'[1]Баланс энергии'!I74</f>
        <v>0</v>
      </c>
      <c r="J74" s="30">
        <f>'[1]Баланс энергии'!J74</f>
        <v>0</v>
      </c>
      <c r="K74" s="30">
        <f>'[1]Баланс энергии'!K74</f>
        <v>0</v>
      </c>
      <c r="L74" s="31">
        <f>'[1]Баланс энергии'!L74</f>
        <v>0</v>
      </c>
      <c r="M74" s="46">
        <f>IF(M63=0,0,M73/M63*100)</f>
        <v>0</v>
      </c>
      <c r="N74" s="30">
        <f>'[1]Баланс энергии'!N74</f>
        <v>0</v>
      </c>
      <c r="O74" s="30">
        <f>'[1]Баланс энергии'!O74</f>
        <v>0</v>
      </c>
      <c r="P74" s="30">
        <f>'[1]Баланс энергии'!P74</f>
        <v>0</v>
      </c>
      <c r="Q74" s="31">
        <f>'[1]Баланс энергии'!Q74</f>
        <v>0</v>
      </c>
    </row>
    <row r="75" spans="1:17" ht="15.75" hidden="1" x14ac:dyDescent="0.25">
      <c r="A75" s="50" t="s">
        <v>41</v>
      </c>
      <c r="B75" s="25" t="s">
        <v>81</v>
      </c>
      <c r="C75" s="51">
        <f t="shared" ref="C75:C80" si="8">SUM(D75:G75)</f>
        <v>0</v>
      </c>
      <c r="D75" s="30">
        <f>SUM(D76:D80)</f>
        <v>0</v>
      </c>
      <c r="E75" s="30">
        <f>SUM(E76:E80)</f>
        <v>0</v>
      </c>
      <c r="F75" s="30">
        <f>'[1]Баланс энергии'!F75</f>
        <v>0</v>
      </c>
      <c r="G75" s="31">
        <f>G63-G73</f>
        <v>0</v>
      </c>
      <c r="H75" s="51">
        <f t="shared" ref="H75:H80" si="9">SUM(I75:L75)</f>
        <v>0</v>
      </c>
      <c r="I75" s="30">
        <f>SUM(I76:I80)</f>
        <v>0</v>
      </c>
      <c r="J75" s="30">
        <f>SUM(J76:J80)</f>
        <v>0</v>
      </c>
      <c r="K75" s="30">
        <f>SUM(K76:K80)</f>
        <v>0</v>
      </c>
      <c r="L75" s="31">
        <f>L63-L73</f>
        <v>0</v>
      </c>
      <c r="M75" s="51">
        <f t="shared" ref="M75:M80" si="10">SUM(N75:Q75)</f>
        <v>0</v>
      </c>
      <c r="N75" s="30">
        <f>SUM(N76:N80)</f>
        <v>0</v>
      </c>
      <c r="O75" s="30">
        <f>SUM(O76:O80)</f>
        <v>0</v>
      </c>
      <c r="P75" s="30">
        <f>SUM(P76:P80)</f>
        <v>0</v>
      </c>
      <c r="Q75" s="31">
        <f>Q63-Q73</f>
        <v>0</v>
      </c>
    </row>
    <row r="76" spans="1:17" ht="16.5" hidden="1" thickBot="1" x14ac:dyDescent="0.3">
      <c r="A76" s="52" t="s">
        <v>43</v>
      </c>
      <c r="B76" s="25" t="s">
        <v>44</v>
      </c>
      <c r="C76" s="46">
        <f t="shared" si="8"/>
        <v>0</v>
      </c>
      <c r="D76" s="54"/>
      <c r="E76" s="54"/>
      <c r="F76" s="30">
        <f>'[1]Баланс энергии'!F76</f>
        <v>0</v>
      </c>
      <c r="G76" s="73"/>
      <c r="H76" s="46">
        <f t="shared" si="9"/>
        <v>0</v>
      </c>
      <c r="I76" s="54"/>
      <c r="J76" s="54"/>
      <c r="K76" s="54"/>
      <c r="L76" s="54"/>
      <c r="M76" s="46">
        <f t="shared" si="10"/>
        <v>0</v>
      </c>
      <c r="N76" s="54"/>
      <c r="O76" s="54"/>
      <c r="P76" s="54"/>
      <c r="Q76" s="54"/>
    </row>
    <row r="77" spans="1:17" ht="15.75" hidden="1" x14ac:dyDescent="0.25">
      <c r="A77" s="56" t="s">
        <v>45</v>
      </c>
      <c r="B77" s="57" t="s">
        <v>82</v>
      </c>
      <c r="C77" s="46">
        <f t="shared" si="8"/>
        <v>0</v>
      </c>
      <c r="D77" s="48"/>
      <c r="E77" s="48"/>
      <c r="F77" s="48"/>
      <c r="G77" s="49"/>
      <c r="H77" s="46">
        <f t="shared" si="9"/>
        <v>0</v>
      </c>
      <c r="I77" s="48"/>
      <c r="J77" s="48"/>
      <c r="K77" s="48"/>
      <c r="L77" s="49"/>
      <c r="M77" s="46">
        <f t="shared" si="10"/>
        <v>0</v>
      </c>
      <c r="N77" s="48"/>
      <c r="O77" s="48"/>
      <c r="P77" s="48"/>
      <c r="Q77" s="49"/>
    </row>
    <row r="78" spans="1:17" ht="31.5" hidden="1" x14ac:dyDescent="0.25">
      <c r="A78" s="52" t="s">
        <v>47</v>
      </c>
      <c r="B78" s="59" t="s">
        <v>48</v>
      </c>
      <c r="C78" s="46">
        <f t="shared" si="8"/>
        <v>0</v>
      </c>
      <c r="D78" s="48"/>
      <c r="E78" s="48"/>
      <c r="F78" s="48"/>
      <c r="G78" s="49"/>
      <c r="H78" s="46">
        <f t="shared" si="9"/>
        <v>0</v>
      </c>
      <c r="I78" s="48"/>
      <c r="J78" s="48"/>
      <c r="K78" s="48"/>
      <c r="L78" s="49"/>
      <c r="M78" s="46">
        <f t="shared" si="10"/>
        <v>0</v>
      </c>
      <c r="N78" s="48"/>
      <c r="O78" s="48"/>
      <c r="P78" s="48"/>
      <c r="Q78" s="49"/>
    </row>
    <row r="79" spans="1:17" ht="15.75" hidden="1" x14ac:dyDescent="0.25">
      <c r="A79" s="60" t="s">
        <v>49</v>
      </c>
      <c r="B79" s="25" t="s">
        <v>50</v>
      </c>
      <c r="C79" s="46">
        <f t="shared" si="8"/>
        <v>0</v>
      </c>
      <c r="D79" s="37"/>
      <c r="E79" s="37"/>
      <c r="F79" s="37"/>
      <c r="G79" s="64"/>
      <c r="H79" s="46">
        <f t="shared" si="9"/>
        <v>0</v>
      </c>
      <c r="I79" s="37"/>
      <c r="J79" s="37"/>
      <c r="K79" s="37"/>
      <c r="L79" s="64"/>
      <c r="M79" s="46">
        <f t="shared" si="10"/>
        <v>0</v>
      </c>
      <c r="N79" s="37"/>
      <c r="O79" s="37"/>
      <c r="P79" s="37"/>
      <c r="Q79" s="64"/>
    </row>
    <row r="80" spans="1:17" ht="32.25" hidden="1" thickBot="1" x14ac:dyDescent="0.3">
      <c r="A80" s="65" t="s">
        <v>51</v>
      </c>
      <c r="B80" s="66" t="s">
        <v>52</v>
      </c>
      <c r="C80" s="71">
        <f t="shared" si="8"/>
        <v>0</v>
      </c>
      <c r="D80" s="72"/>
      <c r="E80" s="72"/>
      <c r="F80" s="72"/>
      <c r="G80" s="73"/>
      <c r="H80" s="71">
        <f t="shared" si="9"/>
        <v>0</v>
      </c>
      <c r="I80" s="72"/>
      <c r="J80" s="72"/>
      <c r="K80" s="72"/>
      <c r="L80" s="73"/>
      <c r="M80" s="71">
        <f t="shared" si="10"/>
        <v>0</v>
      </c>
      <c r="N80" s="72"/>
      <c r="O80" s="72"/>
      <c r="P80" s="72"/>
      <c r="Q80" s="73"/>
    </row>
    <row r="81" spans="1:27" ht="16.5" hidden="1" thickBot="1" x14ac:dyDescent="0.3">
      <c r="A81" s="74"/>
      <c r="B81" s="144" t="s">
        <v>53</v>
      </c>
      <c r="C81" s="79"/>
      <c r="D81" s="77">
        <f>D63-D73-D76-D77-D78-D79-D80-E66-F66-G66</f>
        <v>0</v>
      </c>
      <c r="E81" s="77">
        <f>E63-E73-E76-E77-E78-E79-E80-F67-G67</f>
        <v>0</v>
      </c>
      <c r="F81" s="77">
        <f>F63-F73-F76-F77-F78-F79-F80-G68</f>
        <v>0</v>
      </c>
      <c r="G81" s="78">
        <f>G63-G73-G76-G77-G78-G79-G80</f>
        <v>0</v>
      </c>
      <c r="H81" s="79"/>
      <c r="I81" s="77">
        <f>I63-I73-I76-I77-I78-I79-I80-J66-K66-L66</f>
        <v>0</v>
      </c>
      <c r="J81" s="77">
        <f>J63-J73-J76-J77-J78-J79-J80-K67-L67</f>
        <v>0</v>
      </c>
      <c r="K81" s="77">
        <f>K63-K73-K76-K77-K78-K79-K80-L68</f>
        <v>0</v>
      </c>
      <c r="L81" s="78">
        <f>L63-L73-L76-L77-L78-L79-L80</f>
        <v>0</v>
      </c>
      <c r="M81" s="79"/>
      <c r="N81" s="77">
        <f>N63-N73-N76-N77-N78-N79-N80-O66-P66-Q66</f>
        <v>0</v>
      </c>
      <c r="O81" s="77">
        <f>O63-O73-O76-O77-O78-O79-O80-P67-Q67</f>
        <v>0</v>
      </c>
      <c r="P81" s="77">
        <f>P63-P73-P76-P77-P78-P79-P80-Q68</f>
        <v>0</v>
      </c>
      <c r="Q81" s="78">
        <f>Q63-Q73-Q76-Q77-Q78-Q79-Q80</f>
        <v>0</v>
      </c>
    </row>
    <row r="82" spans="1:27" hidden="1" x14ac:dyDescent="0.25"/>
    <row r="83" spans="1:27" ht="112.5" hidden="1" customHeight="1" x14ac:dyDescent="0.25"/>
    <row r="84" spans="1:27" ht="15.75" hidden="1" x14ac:dyDescent="0.25">
      <c r="B84" s="83" t="s">
        <v>54</v>
      </c>
    </row>
    <row r="85" spans="1:27" ht="15.75" hidden="1" x14ac:dyDescent="0.25">
      <c r="B85" s="83"/>
    </row>
    <row r="86" spans="1:27" ht="15.75" hidden="1" x14ac:dyDescent="0.25">
      <c r="B86" s="84" t="s">
        <v>55</v>
      </c>
    </row>
    <row r="87" spans="1:27" ht="31.5" hidden="1" x14ac:dyDescent="0.25">
      <c r="A87" s="85" t="s">
        <v>56</v>
      </c>
      <c r="B87" s="86" t="s">
        <v>57</v>
      </c>
      <c r="C87" s="87" t="s">
        <v>13</v>
      </c>
      <c r="D87" s="87" t="s">
        <v>14</v>
      </c>
      <c r="E87" s="87" t="s">
        <v>15</v>
      </c>
      <c r="F87" s="87" t="s">
        <v>16</v>
      </c>
      <c r="G87" s="88" t="s">
        <v>17</v>
      </c>
      <c r="H87" s="87" t="s">
        <v>13</v>
      </c>
      <c r="I87" s="87" t="s">
        <v>14</v>
      </c>
      <c r="J87" s="87" t="s">
        <v>18</v>
      </c>
      <c r="K87" s="87" t="s">
        <v>19</v>
      </c>
      <c r="L87" s="88" t="s">
        <v>17</v>
      </c>
      <c r="M87" s="87" t="s">
        <v>13</v>
      </c>
      <c r="N87" s="87" t="s">
        <v>14</v>
      </c>
      <c r="O87" s="87" t="s">
        <v>84</v>
      </c>
      <c r="P87" s="87" t="s">
        <v>85</v>
      </c>
      <c r="Q87" s="88" t="s">
        <v>17</v>
      </c>
    </row>
    <row r="88" spans="1:27" ht="15.75" hidden="1" x14ac:dyDescent="0.25">
      <c r="A88" s="89"/>
      <c r="B88" s="90"/>
      <c r="C88" s="94">
        <f>SUM(D88:G88)</f>
        <v>0</v>
      </c>
      <c r="D88" s="92"/>
      <c r="E88" s="92"/>
      <c r="F88" s="92"/>
      <c r="G88" s="93"/>
      <c r="H88" s="94">
        <f>SUM(I88:L88)</f>
        <v>0</v>
      </c>
      <c r="I88" s="92"/>
      <c r="J88" s="92"/>
      <c r="K88" s="92"/>
      <c r="L88" s="93"/>
      <c r="M88" s="94">
        <f>SUM(N88:Q88)</f>
        <v>0</v>
      </c>
      <c r="N88" s="92"/>
      <c r="O88" s="92"/>
      <c r="P88" s="92"/>
      <c r="Q88" s="93"/>
    </row>
    <row r="89" spans="1:27" ht="15.75" hidden="1" x14ac:dyDescent="0.25">
      <c r="A89" s="89"/>
      <c r="B89" s="90"/>
      <c r="C89" s="94">
        <f>SUM(D89:G89)</f>
        <v>0</v>
      </c>
      <c r="D89" s="92"/>
      <c r="E89" s="92"/>
      <c r="F89" s="92"/>
      <c r="G89" s="93"/>
      <c r="H89" s="94">
        <f>SUM(I89:L89)</f>
        <v>0</v>
      </c>
      <c r="I89" s="92"/>
      <c r="J89" s="92"/>
      <c r="K89" s="92"/>
      <c r="L89" s="93"/>
      <c r="M89" s="94">
        <f>SUM(N89:Q89)</f>
        <v>0</v>
      </c>
      <c r="N89" s="92"/>
      <c r="O89" s="92"/>
      <c r="P89" s="92"/>
      <c r="Q89" s="93"/>
    </row>
    <row r="90" spans="1:27" ht="15.75" hidden="1" x14ac:dyDescent="0.25">
      <c r="A90" s="89"/>
      <c r="B90" s="90"/>
      <c r="C90" s="94">
        <f>SUM(D90:G90)</f>
        <v>0</v>
      </c>
      <c r="D90" s="92"/>
      <c r="E90" s="92"/>
      <c r="F90" s="92"/>
      <c r="G90" s="93"/>
      <c r="H90" s="94">
        <f>SUM(I90:L90)</f>
        <v>0</v>
      </c>
      <c r="I90" s="92"/>
      <c r="J90" s="92"/>
      <c r="K90" s="92"/>
      <c r="L90" s="93"/>
      <c r="M90" s="94">
        <f>SUM(N90:Q90)</f>
        <v>0</v>
      </c>
      <c r="N90" s="92"/>
      <c r="O90" s="92"/>
      <c r="P90" s="92"/>
      <c r="Q90" s="93"/>
    </row>
    <row r="91" spans="1:27" ht="16.5" hidden="1" thickBot="1" x14ac:dyDescent="0.3">
      <c r="B91" s="97" t="s">
        <v>59</v>
      </c>
      <c r="C91" s="100">
        <f>SUM(C87:C89)</f>
        <v>0</v>
      </c>
      <c r="D91" s="100">
        <f>SUM(D87:D89)</f>
        <v>0</v>
      </c>
      <c r="E91" s="100">
        <f>SUM(E87:E89)</f>
        <v>0</v>
      </c>
      <c r="F91" s="100">
        <f>SUM(F87:F89)</f>
        <v>0</v>
      </c>
      <c r="G91" s="101">
        <f>SUM(G87:G89)</f>
        <v>0</v>
      </c>
      <c r="H91" s="100">
        <f t="shared" ref="H91:Q91" si="11">SUM(H87:H89)</f>
        <v>0</v>
      </c>
      <c r="I91" s="100">
        <f t="shared" si="11"/>
        <v>0</v>
      </c>
      <c r="J91" s="100">
        <f t="shared" si="11"/>
        <v>0</v>
      </c>
      <c r="K91" s="100">
        <f t="shared" si="11"/>
        <v>0</v>
      </c>
      <c r="L91" s="101">
        <f t="shared" si="11"/>
        <v>0</v>
      </c>
      <c r="M91" s="100">
        <f t="shared" si="11"/>
        <v>0</v>
      </c>
      <c r="N91" s="100">
        <f t="shared" si="11"/>
        <v>0</v>
      </c>
      <c r="O91" s="100">
        <f t="shared" si="11"/>
        <v>0</v>
      </c>
      <c r="P91" s="100">
        <f t="shared" si="11"/>
        <v>0</v>
      </c>
      <c r="Q91" s="101">
        <f t="shared" si="11"/>
        <v>0</v>
      </c>
    </row>
    <row r="93" spans="1:27" ht="16.5" thickBot="1" x14ac:dyDescent="0.3">
      <c r="B93" s="84" t="s">
        <v>60</v>
      </c>
    </row>
    <row r="94" spans="1:27" ht="31.5" x14ac:dyDescent="0.25">
      <c r="A94" s="85" t="s">
        <v>56</v>
      </c>
      <c r="B94" s="86" t="s">
        <v>61</v>
      </c>
      <c r="C94" s="87" t="s">
        <v>13</v>
      </c>
      <c r="D94" s="87" t="s">
        <v>14</v>
      </c>
      <c r="E94" s="87" t="s">
        <v>15</v>
      </c>
      <c r="F94" s="87" t="s">
        <v>16</v>
      </c>
      <c r="G94" s="88" t="s">
        <v>17</v>
      </c>
      <c r="H94" s="87" t="s">
        <v>13</v>
      </c>
      <c r="I94" s="87" t="s">
        <v>14</v>
      </c>
      <c r="J94" s="87" t="s">
        <v>15</v>
      </c>
      <c r="K94" s="87" t="s">
        <v>16</v>
      </c>
      <c r="L94" s="88" t="s">
        <v>17</v>
      </c>
      <c r="M94" s="87" t="s">
        <v>13</v>
      </c>
      <c r="N94" s="87" t="s">
        <v>14</v>
      </c>
      <c r="O94" s="87" t="s">
        <v>15</v>
      </c>
      <c r="P94" s="87" t="s">
        <v>16</v>
      </c>
      <c r="Q94" s="88" t="s">
        <v>17</v>
      </c>
      <c r="R94" s="87" t="s">
        <v>13</v>
      </c>
      <c r="S94" s="87" t="s">
        <v>14</v>
      </c>
      <c r="T94" s="87" t="s">
        <v>15</v>
      </c>
      <c r="U94" s="87" t="s">
        <v>16</v>
      </c>
      <c r="V94" s="88" t="s">
        <v>17</v>
      </c>
      <c r="W94" s="87" t="s">
        <v>13</v>
      </c>
      <c r="X94" s="87" t="s">
        <v>14</v>
      </c>
      <c r="Y94" s="87" t="s">
        <v>15</v>
      </c>
      <c r="Z94" s="87" t="s">
        <v>16</v>
      </c>
      <c r="AA94" s="88" t="s">
        <v>17</v>
      </c>
    </row>
    <row r="95" spans="1:27" ht="15.75" x14ac:dyDescent="0.25">
      <c r="A95" s="89"/>
      <c r="B95" s="103" t="s">
        <v>62</v>
      </c>
      <c r="C95" s="94">
        <f>SUM(D95:G95)</f>
        <v>2.2576000000000001</v>
      </c>
      <c r="D95" s="92"/>
      <c r="E95" s="92"/>
      <c r="F95" s="92"/>
      <c r="G95" s="49">
        <v>2.2576000000000001</v>
      </c>
      <c r="H95" s="94">
        <f>SUM(I95:L95)</f>
        <v>2.4376000000000002</v>
      </c>
      <c r="I95" s="92"/>
      <c r="J95" s="92"/>
      <c r="K95" s="92"/>
      <c r="L95" s="49">
        <v>2.4376000000000002</v>
      </c>
      <c r="M95" s="94">
        <f>SUM(N95:Q95)</f>
        <v>2.1711</v>
      </c>
      <c r="N95" s="92"/>
      <c r="O95" s="92"/>
      <c r="P95" s="92"/>
      <c r="Q95" s="49">
        <f>Q22</f>
        <v>2.1711</v>
      </c>
      <c r="R95" s="94">
        <f>SUM(S95:V95)</f>
        <v>2.4004999999999996</v>
      </c>
      <c r="S95" s="92"/>
      <c r="T95" s="92"/>
      <c r="U95" s="92"/>
      <c r="V95" s="49">
        <f>V22</f>
        <v>2.4004999999999996</v>
      </c>
      <c r="W95" s="94">
        <f>SUM(X95:AA95)</f>
        <v>2.4872999999999998</v>
      </c>
      <c r="X95" s="92"/>
      <c r="Y95" s="92"/>
      <c r="Z95" s="92"/>
      <c r="AA95" s="49">
        <v>2.4872999999999998</v>
      </c>
    </row>
    <row r="96" spans="1:27" ht="15.75" x14ac:dyDescent="0.25">
      <c r="A96" s="89"/>
      <c r="B96" s="105" t="s">
        <v>63</v>
      </c>
      <c r="C96" s="94">
        <f>SUM(D96:G96)</f>
        <v>3.78E-2</v>
      </c>
      <c r="D96" s="92"/>
      <c r="E96" s="92"/>
      <c r="F96" s="92">
        <v>3.78E-2</v>
      </c>
      <c r="G96" s="49"/>
      <c r="H96" s="94">
        <f>SUM(I96:L96)</f>
        <v>0.05</v>
      </c>
      <c r="I96" s="92"/>
      <c r="J96" s="92"/>
      <c r="K96" s="92">
        <v>0.05</v>
      </c>
      <c r="L96" s="49"/>
      <c r="M96" s="94">
        <f>SUM(N96:Q96)</f>
        <v>0.05</v>
      </c>
      <c r="N96" s="92"/>
      <c r="O96" s="92"/>
      <c r="P96" s="92">
        <v>0.05</v>
      </c>
      <c r="Q96" s="49"/>
      <c r="R96" s="94">
        <f>SUM(S96:V96)</f>
        <v>8.4500000000000006E-2</v>
      </c>
      <c r="S96" s="92"/>
      <c r="T96" s="92"/>
      <c r="U96" s="92">
        <f>U23</f>
        <v>8.4500000000000006E-2</v>
      </c>
      <c r="V96" s="49"/>
      <c r="W96" s="94">
        <f>SUM(X96:AA96)</f>
        <v>6.1400000000000003E-2</v>
      </c>
      <c r="X96" s="92"/>
      <c r="Y96" s="92"/>
      <c r="Z96" s="92">
        <v>6.1400000000000003E-2</v>
      </c>
      <c r="AA96" s="49"/>
    </row>
    <row r="97" spans="1:27" ht="16.5" thickBot="1" x14ac:dyDescent="0.3">
      <c r="A97" s="89"/>
      <c r="B97" s="105"/>
      <c r="C97" s="94">
        <f>SUM(D97:G97)</f>
        <v>0</v>
      </c>
      <c r="D97" s="92"/>
      <c r="E97" s="92"/>
      <c r="F97" s="92"/>
      <c r="G97" s="93"/>
      <c r="H97" s="94">
        <f>SUM(I97:L97)</f>
        <v>0</v>
      </c>
      <c r="I97" s="92"/>
      <c r="J97" s="92"/>
      <c r="K97" s="92"/>
      <c r="L97" s="93"/>
      <c r="M97" s="94">
        <f>SUM(N97:Q97)</f>
        <v>0</v>
      </c>
      <c r="N97" s="92"/>
      <c r="O97" s="92"/>
      <c r="P97" s="92"/>
      <c r="Q97" s="93"/>
      <c r="R97" s="94">
        <f>SUM(S97:V97)</f>
        <v>0</v>
      </c>
      <c r="S97" s="92"/>
      <c r="T97" s="92"/>
      <c r="U97" s="92"/>
      <c r="V97" s="93"/>
      <c r="W97" s="94">
        <f>SUM(X97:AA97)</f>
        <v>0</v>
      </c>
      <c r="X97" s="92"/>
      <c r="Y97" s="92"/>
      <c r="Z97" s="92"/>
      <c r="AA97" s="93"/>
    </row>
    <row r="98" spans="1:27" ht="16.5" thickBot="1" x14ac:dyDescent="0.3">
      <c r="B98" s="97" t="s">
        <v>59</v>
      </c>
      <c r="C98" s="145">
        <f>SUM(C94:C96)</f>
        <v>2.2953999999999999</v>
      </c>
      <c r="D98" s="145">
        <f>SUM(D94:D96)</f>
        <v>0</v>
      </c>
      <c r="E98" s="145">
        <f>SUM(E94:E96)</f>
        <v>0</v>
      </c>
      <c r="F98" s="145">
        <f>SUM(F94:F96)</f>
        <v>3.78E-2</v>
      </c>
      <c r="G98" s="146">
        <f>SUM(G94:G96)</f>
        <v>2.2576000000000001</v>
      </c>
      <c r="H98" s="145">
        <f t="shared" ref="H98:AA98" si="12">SUM(H94:H96)</f>
        <v>2.4876</v>
      </c>
      <c r="I98" s="145">
        <f t="shared" si="12"/>
        <v>0</v>
      </c>
      <c r="J98" s="145">
        <f t="shared" si="12"/>
        <v>0</v>
      </c>
      <c r="K98" s="145">
        <f t="shared" si="12"/>
        <v>0.05</v>
      </c>
      <c r="L98" s="146">
        <f t="shared" si="12"/>
        <v>2.4376000000000002</v>
      </c>
      <c r="M98" s="145">
        <f t="shared" si="12"/>
        <v>2.2210999999999999</v>
      </c>
      <c r="N98" s="145">
        <f t="shared" si="12"/>
        <v>0</v>
      </c>
      <c r="O98" s="145">
        <f t="shared" si="12"/>
        <v>0</v>
      </c>
      <c r="P98" s="145">
        <f t="shared" si="12"/>
        <v>0.05</v>
      </c>
      <c r="Q98" s="146">
        <f t="shared" si="12"/>
        <v>2.1711</v>
      </c>
      <c r="R98" s="145">
        <f t="shared" si="12"/>
        <v>2.4849999999999994</v>
      </c>
      <c r="S98" s="145">
        <f t="shared" si="12"/>
        <v>0</v>
      </c>
      <c r="T98" s="145">
        <f t="shared" si="12"/>
        <v>0</v>
      </c>
      <c r="U98" s="145">
        <f t="shared" si="12"/>
        <v>8.4500000000000006E-2</v>
      </c>
      <c r="V98" s="146">
        <f t="shared" si="12"/>
        <v>2.4004999999999996</v>
      </c>
      <c r="W98" s="145">
        <f t="shared" si="12"/>
        <v>2.5486999999999997</v>
      </c>
      <c r="X98" s="145">
        <f t="shared" si="12"/>
        <v>0</v>
      </c>
      <c r="Y98" s="145">
        <f t="shared" si="12"/>
        <v>0</v>
      </c>
      <c r="Z98" s="145">
        <f t="shared" si="12"/>
        <v>6.1400000000000003E-2</v>
      </c>
      <c r="AA98" s="146">
        <f t="shared" si="12"/>
        <v>2.4872999999999998</v>
      </c>
    </row>
    <row r="100" spans="1:27" ht="15.75" hidden="1" x14ac:dyDescent="0.25">
      <c r="B100" s="84" t="s">
        <v>64</v>
      </c>
    </row>
    <row r="101" spans="1:27" ht="31.5" hidden="1" x14ac:dyDescent="0.25">
      <c r="A101" s="85" t="s">
        <v>56</v>
      </c>
      <c r="B101" s="86" t="s">
        <v>57</v>
      </c>
      <c r="C101" s="87" t="s">
        <v>13</v>
      </c>
      <c r="D101" s="87" t="s">
        <v>14</v>
      </c>
      <c r="E101" s="87" t="s">
        <v>15</v>
      </c>
      <c r="F101" s="87" t="s">
        <v>16</v>
      </c>
      <c r="G101" s="88" t="s">
        <v>17</v>
      </c>
      <c r="H101" s="87" t="s">
        <v>13</v>
      </c>
      <c r="I101" s="87" t="s">
        <v>14</v>
      </c>
      <c r="J101" s="87" t="s">
        <v>18</v>
      </c>
      <c r="K101" s="87" t="s">
        <v>19</v>
      </c>
      <c r="L101" s="88" t="s">
        <v>17</v>
      </c>
      <c r="M101" s="87" t="s">
        <v>13</v>
      </c>
      <c r="N101" s="87" t="s">
        <v>14</v>
      </c>
      <c r="O101" s="87" t="s">
        <v>84</v>
      </c>
      <c r="P101" s="87" t="s">
        <v>85</v>
      </c>
      <c r="Q101" s="88" t="s">
        <v>17</v>
      </c>
    </row>
    <row r="102" spans="1:27" ht="15.75" hidden="1" x14ac:dyDescent="0.25">
      <c r="A102" s="89"/>
      <c r="B102" s="90"/>
      <c r="C102" s="94">
        <f>SUM(D102:G102)</f>
        <v>0</v>
      </c>
      <c r="D102" s="92"/>
      <c r="E102" s="92"/>
      <c r="F102" s="92"/>
      <c r="G102" s="93"/>
      <c r="H102" s="94">
        <f>SUM(I102:L102)</f>
        <v>0</v>
      </c>
      <c r="I102" s="92"/>
      <c r="J102" s="92"/>
      <c r="K102" s="92"/>
      <c r="L102" s="93"/>
      <c r="M102" s="94">
        <f>SUM(N102:Q102)</f>
        <v>0</v>
      </c>
      <c r="N102" s="92"/>
      <c r="O102" s="92"/>
      <c r="P102" s="92"/>
      <c r="Q102" s="93"/>
    </row>
    <row r="103" spans="1:27" ht="15.75" hidden="1" x14ac:dyDescent="0.25">
      <c r="A103" s="89"/>
      <c r="B103" s="90"/>
      <c r="C103" s="94">
        <f>SUM(D103:G103)</f>
        <v>0</v>
      </c>
      <c r="D103" s="92"/>
      <c r="E103" s="92"/>
      <c r="F103" s="92"/>
      <c r="G103" s="93"/>
      <c r="H103" s="94">
        <f>SUM(I103:L103)</f>
        <v>0</v>
      </c>
      <c r="I103" s="92"/>
      <c r="J103" s="92"/>
      <c r="K103" s="92"/>
      <c r="L103" s="93"/>
      <c r="M103" s="94">
        <f>SUM(N103:Q103)</f>
        <v>0</v>
      </c>
      <c r="N103" s="92"/>
      <c r="O103" s="92"/>
      <c r="P103" s="92"/>
      <c r="Q103" s="93"/>
    </row>
    <row r="104" spans="1:27" ht="15.75" hidden="1" x14ac:dyDescent="0.25">
      <c r="A104" s="89"/>
      <c r="B104" s="90"/>
      <c r="C104" s="94">
        <f>SUM(D104:G104)</f>
        <v>0</v>
      </c>
      <c r="D104" s="92"/>
      <c r="E104" s="92"/>
      <c r="F104" s="92"/>
      <c r="G104" s="93"/>
      <c r="H104" s="94">
        <f>SUM(I104:L104)</f>
        <v>0</v>
      </c>
      <c r="I104" s="92"/>
      <c r="J104" s="92"/>
      <c r="K104" s="92"/>
      <c r="L104" s="93"/>
      <c r="M104" s="94">
        <f>SUM(N104:Q104)</f>
        <v>0</v>
      </c>
      <c r="N104" s="92"/>
      <c r="O104" s="92"/>
      <c r="P104" s="92"/>
      <c r="Q104" s="93"/>
    </row>
    <row r="105" spans="1:27" ht="16.5" hidden="1" thickBot="1" x14ac:dyDescent="0.3">
      <c r="B105" s="97" t="s">
        <v>59</v>
      </c>
      <c r="C105" s="145">
        <f>SUM(C101:C103)</f>
        <v>0</v>
      </c>
      <c r="D105" s="145">
        <f>SUM(D101:D103)</f>
        <v>0</v>
      </c>
      <c r="E105" s="145">
        <f>SUM(E101:E103)</f>
        <v>0</v>
      </c>
      <c r="F105" s="145">
        <f>SUM(F101:F103)</f>
        <v>0</v>
      </c>
      <c r="G105" s="146">
        <f>SUM(G101:G103)</f>
        <v>0</v>
      </c>
      <c r="H105" s="145">
        <f t="shared" ref="H105:Q105" si="13">SUM(H101:H103)</f>
        <v>0</v>
      </c>
      <c r="I105" s="145">
        <f t="shared" si="13"/>
        <v>0</v>
      </c>
      <c r="J105" s="145">
        <f t="shared" si="13"/>
        <v>0</v>
      </c>
      <c r="K105" s="145">
        <f t="shared" si="13"/>
        <v>0</v>
      </c>
      <c r="L105" s="146">
        <f t="shared" si="13"/>
        <v>0</v>
      </c>
      <c r="M105" s="145">
        <f t="shared" si="13"/>
        <v>0</v>
      </c>
      <c r="N105" s="145">
        <f t="shared" si="13"/>
        <v>0</v>
      </c>
      <c r="O105" s="145">
        <f t="shared" si="13"/>
        <v>0</v>
      </c>
      <c r="P105" s="145">
        <f t="shared" si="13"/>
        <v>0</v>
      </c>
      <c r="Q105" s="146">
        <f t="shared" si="13"/>
        <v>0</v>
      </c>
    </row>
    <row r="108" spans="1:27" x14ac:dyDescent="0.25">
      <c r="A108" s="1" t="s">
        <v>68</v>
      </c>
      <c r="X108" s="1" t="s">
        <v>69</v>
      </c>
    </row>
    <row r="109" spans="1:27" ht="36" customHeight="1" x14ac:dyDescent="0.25">
      <c r="A109" s="1" t="s">
        <v>70</v>
      </c>
      <c r="X109" s="1" t="s">
        <v>71</v>
      </c>
    </row>
    <row r="111" spans="1:27" ht="26.25" customHeight="1" x14ac:dyDescent="0.25">
      <c r="A111" s="1" t="s">
        <v>72</v>
      </c>
      <c r="X111" s="1" t="s">
        <v>72</v>
      </c>
    </row>
  </sheetData>
  <protectedRanges>
    <protectedRange sqref="A41:B43 A49:B51 A33:B35" name="Диапазон1_1"/>
  </protectedRanges>
  <mergeCells count="16">
    <mergeCell ref="A3:AA3"/>
    <mergeCell ref="A5:A6"/>
    <mergeCell ref="B5:B6"/>
    <mergeCell ref="C5:G5"/>
    <mergeCell ref="H5:L5"/>
    <mergeCell ref="M5:Q5"/>
    <mergeCell ref="R5:V5"/>
    <mergeCell ref="W5:AA5"/>
    <mergeCell ref="H60:L60"/>
    <mergeCell ref="M60:Q60"/>
    <mergeCell ref="A36:B36"/>
    <mergeCell ref="A44:B44"/>
    <mergeCell ref="A52:B52"/>
    <mergeCell ref="A60:A61"/>
    <mergeCell ref="B60:B61"/>
    <mergeCell ref="C60:G60"/>
  </mergeCells>
  <hyperlinks>
    <hyperlink ref="A36:B36" location="'Баланс мощности'!A1" display="Добавить"/>
    <hyperlink ref="A44:B44" location="'Баланс мощности'!A1" display="Добавить"/>
    <hyperlink ref="A52:B52" location="'Баланс мощности'!A1" display="Добавить"/>
  </hyperlinks>
  <pageMargins left="0.7" right="0.7" top="0.75" bottom="0.75" header="0.3" footer="0.3"/>
  <pageSetup paperSize="9" scale="5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16" zoomScaleNormal="100" workbookViewId="0">
      <selection activeCell="G25" sqref="G25"/>
    </sheetView>
  </sheetViews>
  <sheetFormatPr defaultRowHeight="15" x14ac:dyDescent="0.25"/>
  <cols>
    <col min="2" max="2" width="22.28515625" customWidth="1"/>
    <col min="4" max="6" width="11.140625" hidden="1" customWidth="1"/>
    <col min="7" max="19" width="11.140625" customWidth="1"/>
    <col min="258" max="258" width="22.28515625" customWidth="1"/>
    <col min="260" max="262" width="0" hidden="1" customWidth="1"/>
    <col min="263" max="275" width="11.140625" customWidth="1"/>
    <col min="514" max="514" width="22.28515625" customWidth="1"/>
    <col min="516" max="518" width="0" hidden="1" customWidth="1"/>
    <col min="519" max="531" width="11.140625" customWidth="1"/>
    <col min="770" max="770" width="22.28515625" customWidth="1"/>
    <col min="772" max="774" width="0" hidden="1" customWidth="1"/>
    <col min="775" max="787" width="11.140625" customWidth="1"/>
    <col min="1026" max="1026" width="22.28515625" customWidth="1"/>
    <col min="1028" max="1030" width="0" hidden="1" customWidth="1"/>
    <col min="1031" max="1043" width="11.140625" customWidth="1"/>
    <col min="1282" max="1282" width="22.28515625" customWidth="1"/>
    <col min="1284" max="1286" width="0" hidden="1" customWidth="1"/>
    <col min="1287" max="1299" width="11.140625" customWidth="1"/>
    <col min="1538" max="1538" width="22.28515625" customWidth="1"/>
    <col min="1540" max="1542" width="0" hidden="1" customWidth="1"/>
    <col min="1543" max="1555" width="11.140625" customWidth="1"/>
    <col min="1794" max="1794" width="22.28515625" customWidth="1"/>
    <col min="1796" max="1798" width="0" hidden="1" customWidth="1"/>
    <col min="1799" max="1811" width="11.140625" customWidth="1"/>
    <col min="2050" max="2050" width="22.28515625" customWidth="1"/>
    <col min="2052" max="2054" width="0" hidden="1" customWidth="1"/>
    <col min="2055" max="2067" width="11.140625" customWidth="1"/>
    <col min="2306" max="2306" width="22.28515625" customWidth="1"/>
    <col min="2308" max="2310" width="0" hidden="1" customWidth="1"/>
    <col min="2311" max="2323" width="11.140625" customWidth="1"/>
    <col min="2562" max="2562" width="22.28515625" customWidth="1"/>
    <col min="2564" max="2566" width="0" hidden="1" customWidth="1"/>
    <col min="2567" max="2579" width="11.140625" customWidth="1"/>
    <col min="2818" max="2818" width="22.28515625" customWidth="1"/>
    <col min="2820" max="2822" width="0" hidden="1" customWidth="1"/>
    <col min="2823" max="2835" width="11.140625" customWidth="1"/>
    <col min="3074" max="3074" width="22.28515625" customWidth="1"/>
    <col min="3076" max="3078" width="0" hidden="1" customWidth="1"/>
    <col min="3079" max="3091" width="11.140625" customWidth="1"/>
    <col min="3330" max="3330" width="22.28515625" customWidth="1"/>
    <col min="3332" max="3334" width="0" hidden="1" customWidth="1"/>
    <col min="3335" max="3347" width="11.140625" customWidth="1"/>
    <col min="3586" max="3586" width="22.28515625" customWidth="1"/>
    <col min="3588" max="3590" width="0" hidden="1" customWidth="1"/>
    <col min="3591" max="3603" width="11.140625" customWidth="1"/>
    <col min="3842" max="3842" width="22.28515625" customWidth="1"/>
    <col min="3844" max="3846" width="0" hidden="1" customWidth="1"/>
    <col min="3847" max="3859" width="11.140625" customWidth="1"/>
    <col min="4098" max="4098" width="22.28515625" customWidth="1"/>
    <col min="4100" max="4102" width="0" hidden="1" customWidth="1"/>
    <col min="4103" max="4115" width="11.140625" customWidth="1"/>
    <col min="4354" max="4354" width="22.28515625" customWidth="1"/>
    <col min="4356" max="4358" width="0" hidden="1" customWidth="1"/>
    <col min="4359" max="4371" width="11.140625" customWidth="1"/>
    <col min="4610" max="4610" width="22.28515625" customWidth="1"/>
    <col min="4612" max="4614" width="0" hidden="1" customWidth="1"/>
    <col min="4615" max="4627" width="11.140625" customWidth="1"/>
    <col min="4866" max="4866" width="22.28515625" customWidth="1"/>
    <col min="4868" max="4870" width="0" hidden="1" customWidth="1"/>
    <col min="4871" max="4883" width="11.140625" customWidth="1"/>
    <col min="5122" max="5122" width="22.28515625" customWidth="1"/>
    <col min="5124" max="5126" width="0" hidden="1" customWidth="1"/>
    <col min="5127" max="5139" width="11.140625" customWidth="1"/>
    <col min="5378" max="5378" width="22.28515625" customWidth="1"/>
    <col min="5380" max="5382" width="0" hidden="1" customWidth="1"/>
    <col min="5383" max="5395" width="11.140625" customWidth="1"/>
    <col min="5634" max="5634" width="22.28515625" customWidth="1"/>
    <col min="5636" max="5638" width="0" hidden="1" customWidth="1"/>
    <col min="5639" max="5651" width="11.140625" customWidth="1"/>
    <col min="5890" max="5890" width="22.28515625" customWidth="1"/>
    <col min="5892" max="5894" width="0" hidden="1" customWidth="1"/>
    <col min="5895" max="5907" width="11.140625" customWidth="1"/>
    <col min="6146" max="6146" width="22.28515625" customWidth="1"/>
    <col min="6148" max="6150" width="0" hidden="1" customWidth="1"/>
    <col min="6151" max="6163" width="11.140625" customWidth="1"/>
    <col min="6402" max="6402" width="22.28515625" customWidth="1"/>
    <col min="6404" max="6406" width="0" hidden="1" customWidth="1"/>
    <col min="6407" max="6419" width="11.140625" customWidth="1"/>
    <col min="6658" max="6658" width="22.28515625" customWidth="1"/>
    <col min="6660" max="6662" width="0" hidden="1" customWidth="1"/>
    <col min="6663" max="6675" width="11.140625" customWidth="1"/>
    <col min="6914" max="6914" width="22.28515625" customWidth="1"/>
    <col min="6916" max="6918" width="0" hidden="1" customWidth="1"/>
    <col min="6919" max="6931" width="11.140625" customWidth="1"/>
    <col min="7170" max="7170" width="22.28515625" customWidth="1"/>
    <col min="7172" max="7174" width="0" hidden="1" customWidth="1"/>
    <col min="7175" max="7187" width="11.140625" customWidth="1"/>
    <col min="7426" max="7426" width="22.28515625" customWidth="1"/>
    <col min="7428" max="7430" width="0" hidden="1" customWidth="1"/>
    <col min="7431" max="7443" width="11.140625" customWidth="1"/>
    <col min="7682" max="7682" width="22.28515625" customWidth="1"/>
    <col min="7684" max="7686" width="0" hidden="1" customWidth="1"/>
    <col min="7687" max="7699" width="11.140625" customWidth="1"/>
    <col min="7938" max="7938" width="22.28515625" customWidth="1"/>
    <col min="7940" max="7942" width="0" hidden="1" customWidth="1"/>
    <col min="7943" max="7955" width="11.140625" customWidth="1"/>
    <col min="8194" max="8194" width="22.28515625" customWidth="1"/>
    <col min="8196" max="8198" width="0" hidden="1" customWidth="1"/>
    <col min="8199" max="8211" width="11.140625" customWidth="1"/>
    <col min="8450" max="8450" width="22.28515625" customWidth="1"/>
    <col min="8452" max="8454" width="0" hidden="1" customWidth="1"/>
    <col min="8455" max="8467" width="11.140625" customWidth="1"/>
    <col min="8706" max="8706" width="22.28515625" customWidth="1"/>
    <col min="8708" max="8710" width="0" hidden="1" customWidth="1"/>
    <col min="8711" max="8723" width="11.140625" customWidth="1"/>
    <col min="8962" max="8962" width="22.28515625" customWidth="1"/>
    <col min="8964" max="8966" width="0" hidden="1" customWidth="1"/>
    <col min="8967" max="8979" width="11.140625" customWidth="1"/>
    <col min="9218" max="9218" width="22.28515625" customWidth="1"/>
    <col min="9220" max="9222" width="0" hidden="1" customWidth="1"/>
    <col min="9223" max="9235" width="11.140625" customWidth="1"/>
    <col min="9474" max="9474" width="22.28515625" customWidth="1"/>
    <col min="9476" max="9478" width="0" hidden="1" customWidth="1"/>
    <col min="9479" max="9491" width="11.140625" customWidth="1"/>
    <col min="9730" max="9730" width="22.28515625" customWidth="1"/>
    <col min="9732" max="9734" width="0" hidden="1" customWidth="1"/>
    <col min="9735" max="9747" width="11.140625" customWidth="1"/>
    <col min="9986" max="9986" width="22.28515625" customWidth="1"/>
    <col min="9988" max="9990" width="0" hidden="1" customWidth="1"/>
    <col min="9991" max="10003" width="11.140625" customWidth="1"/>
    <col min="10242" max="10242" width="22.28515625" customWidth="1"/>
    <col min="10244" max="10246" width="0" hidden="1" customWidth="1"/>
    <col min="10247" max="10259" width="11.140625" customWidth="1"/>
    <col min="10498" max="10498" width="22.28515625" customWidth="1"/>
    <col min="10500" max="10502" width="0" hidden="1" customWidth="1"/>
    <col min="10503" max="10515" width="11.140625" customWidth="1"/>
    <col min="10754" max="10754" width="22.28515625" customWidth="1"/>
    <col min="10756" max="10758" width="0" hidden="1" customWidth="1"/>
    <col min="10759" max="10771" width="11.140625" customWidth="1"/>
    <col min="11010" max="11010" width="22.28515625" customWidth="1"/>
    <col min="11012" max="11014" width="0" hidden="1" customWidth="1"/>
    <col min="11015" max="11027" width="11.140625" customWidth="1"/>
    <col min="11266" max="11266" width="22.28515625" customWidth="1"/>
    <col min="11268" max="11270" width="0" hidden="1" customWidth="1"/>
    <col min="11271" max="11283" width="11.140625" customWidth="1"/>
    <col min="11522" max="11522" width="22.28515625" customWidth="1"/>
    <col min="11524" max="11526" width="0" hidden="1" customWidth="1"/>
    <col min="11527" max="11539" width="11.140625" customWidth="1"/>
    <col min="11778" max="11778" width="22.28515625" customWidth="1"/>
    <col min="11780" max="11782" width="0" hidden="1" customWidth="1"/>
    <col min="11783" max="11795" width="11.140625" customWidth="1"/>
    <col min="12034" max="12034" width="22.28515625" customWidth="1"/>
    <col min="12036" max="12038" width="0" hidden="1" customWidth="1"/>
    <col min="12039" max="12051" width="11.140625" customWidth="1"/>
    <col min="12290" max="12290" width="22.28515625" customWidth="1"/>
    <col min="12292" max="12294" width="0" hidden="1" customWidth="1"/>
    <col min="12295" max="12307" width="11.140625" customWidth="1"/>
    <col min="12546" max="12546" width="22.28515625" customWidth="1"/>
    <col min="12548" max="12550" width="0" hidden="1" customWidth="1"/>
    <col min="12551" max="12563" width="11.140625" customWidth="1"/>
    <col min="12802" max="12802" width="22.28515625" customWidth="1"/>
    <col min="12804" max="12806" width="0" hidden="1" customWidth="1"/>
    <col min="12807" max="12819" width="11.140625" customWidth="1"/>
    <col min="13058" max="13058" width="22.28515625" customWidth="1"/>
    <col min="13060" max="13062" width="0" hidden="1" customWidth="1"/>
    <col min="13063" max="13075" width="11.140625" customWidth="1"/>
    <col min="13314" max="13314" width="22.28515625" customWidth="1"/>
    <col min="13316" max="13318" width="0" hidden="1" customWidth="1"/>
    <col min="13319" max="13331" width="11.140625" customWidth="1"/>
    <col min="13570" max="13570" width="22.28515625" customWidth="1"/>
    <col min="13572" max="13574" width="0" hidden="1" customWidth="1"/>
    <col min="13575" max="13587" width="11.140625" customWidth="1"/>
    <col min="13826" max="13826" width="22.28515625" customWidth="1"/>
    <col min="13828" max="13830" width="0" hidden="1" customWidth="1"/>
    <col min="13831" max="13843" width="11.140625" customWidth="1"/>
    <col min="14082" max="14082" width="22.28515625" customWidth="1"/>
    <col min="14084" max="14086" width="0" hidden="1" customWidth="1"/>
    <col min="14087" max="14099" width="11.140625" customWidth="1"/>
    <col min="14338" max="14338" width="22.28515625" customWidth="1"/>
    <col min="14340" max="14342" width="0" hidden="1" customWidth="1"/>
    <col min="14343" max="14355" width="11.140625" customWidth="1"/>
    <col min="14594" max="14594" width="22.28515625" customWidth="1"/>
    <col min="14596" max="14598" width="0" hidden="1" customWidth="1"/>
    <col min="14599" max="14611" width="11.140625" customWidth="1"/>
    <col min="14850" max="14850" width="22.28515625" customWidth="1"/>
    <col min="14852" max="14854" width="0" hidden="1" customWidth="1"/>
    <col min="14855" max="14867" width="11.140625" customWidth="1"/>
    <col min="15106" max="15106" width="22.28515625" customWidth="1"/>
    <col min="15108" max="15110" width="0" hidden="1" customWidth="1"/>
    <col min="15111" max="15123" width="11.140625" customWidth="1"/>
    <col min="15362" max="15362" width="22.28515625" customWidth="1"/>
    <col min="15364" max="15366" width="0" hidden="1" customWidth="1"/>
    <col min="15367" max="15379" width="11.140625" customWidth="1"/>
    <col min="15618" max="15618" width="22.28515625" customWidth="1"/>
    <col min="15620" max="15622" width="0" hidden="1" customWidth="1"/>
    <col min="15623" max="15635" width="11.140625" customWidth="1"/>
    <col min="15874" max="15874" width="22.28515625" customWidth="1"/>
    <col min="15876" max="15878" width="0" hidden="1" customWidth="1"/>
    <col min="15879" max="15891" width="11.140625" customWidth="1"/>
    <col min="16130" max="16130" width="22.28515625" customWidth="1"/>
    <col min="16132" max="16134" width="0" hidden="1" customWidth="1"/>
    <col min="16135" max="16147" width="11.140625" customWidth="1"/>
  </cols>
  <sheetData>
    <row r="1" spans="1:19" x14ac:dyDescent="0.25">
      <c r="S1" t="s">
        <v>86</v>
      </c>
    </row>
    <row r="2" spans="1:19" x14ac:dyDescent="0.25">
      <c r="C2" s="149" t="s">
        <v>87</v>
      </c>
    </row>
    <row r="4" spans="1:19" ht="22.5" x14ac:dyDescent="0.25">
      <c r="A4" s="150" t="s">
        <v>88</v>
      </c>
      <c r="B4" s="150" t="s">
        <v>89</v>
      </c>
      <c r="C4" s="151" t="s">
        <v>90</v>
      </c>
      <c r="D4" s="152" t="s">
        <v>91</v>
      </c>
      <c r="E4" s="152" t="s">
        <v>92</v>
      </c>
      <c r="F4" s="152" t="s">
        <v>93</v>
      </c>
      <c r="G4" s="152" t="s">
        <v>91</v>
      </c>
      <c r="H4" s="152" t="s">
        <v>92</v>
      </c>
      <c r="I4" s="152" t="s">
        <v>93</v>
      </c>
      <c r="J4" s="152" t="s">
        <v>94</v>
      </c>
      <c r="K4" s="152" t="s">
        <v>95</v>
      </c>
      <c r="L4" s="152" t="s">
        <v>96</v>
      </c>
      <c r="M4" s="152" t="s">
        <v>97</v>
      </c>
      <c r="N4" s="152" t="s">
        <v>98</v>
      </c>
      <c r="O4" s="152" t="s">
        <v>99</v>
      </c>
      <c r="P4" s="152" t="s">
        <v>100</v>
      </c>
      <c r="Q4" s="152" t="s">
        <v>101</v>
      </c>
      <c r="R4" s="152" t="s">
        <v>102</v>
      </c>
      <c r="S4" s="152" t="s">
        <v>103</v>
      </c>
    </row>
    <row r="5" spans="1:19" x14ac:dyDescent="0.25">
      <c r="A5" s="153">
        <v>1</v>
      </c>
      <c r="B5" s="153">
        <v>2</v>
      </c>
      <c r="C5" s="153">
        <v>3</v>
      </c>
      <c r="D5" s="153">
        <v>4</v>
      </c>
      <c r="E5" s="153">
        <v>5</v>
      </c>
      <c r="F5" s="153">
        <v>6</v>
      </c>
      <c r="G5" s="153">
        <v>7</v>
      </c>
      <c r="H5" s="153">
        <v>8</v>
      </c>
      <c r="I5" s="153">
        <v>9</v>
      </c>
      <c r="J5" s="153">
        <v>10</v>
      </c>
      <c r="K5" s="153">
        <v>11</v>
      </c>
      <c r="L5" s="153">
        <v>12</v>
      </c>
      <c r="M5" s="153">
        <v>13</v>
      </c>
      <c r="N5" s="153">
        <v>14</v>
      </c>
      <c r="O5" s="153">
        <v>15</v>
      </c>
      <c r="P5" s="153">
        <v>16</v>
      </c>
      <c r="Q5" s="153">
        <v>17</v>
      </c>
      <c r="R5" s="153">
        <v>18</v>
      </c>
      <c r="S5" s="153">
        <v>19</v>
      </c>
    </row>
    <row r="6" spans="1:19" x14ac:dyDescent="0.25">
      <c r="A6" s="154"/>
      <c r="B6" s="154" t="s">
        <v>104</v>
      </c>
      <c r="C6" s="155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</row>
    <row r="7" spans="1:19" x14ac:dyDescent="0.25">
      <c r="A7" s="157">
        <v>1</v>
      </c>
      <c r="B7" s="158" t="s">
        <v>105</v>
      </c>
      <c r="C7" s="157" t="s">
        <v>106</v>
      </c>
      <c r="D7" s="159">
        <v>17.329999999999998</v>
      </c>
      <c r="E7" s="159">
        <v>15.0213</v>
      </c>
      <c r="F7" s="159">
        <v>15.7662</v>
      </c>
      <c r="G7" s="200">
        <v>1.25</v>
      </c>
      <c r="H7" s="200">
        <f>1.2+0.14213</f>
        <v>1.34213</v>
      </c>
      <c r="I7" s="200">
        <v>1.4</v>
      </c>
      <c r="J7" s="200">
        <v>1.23</v>
      </c>
      <c r="K7" s="200">
        <v>1.25</v>
      </c>
      <c r="L7" s="200">
        <f>1.1999</f>
        <v>1.1999</v>
      </c>
      <c r="M7" s="200">
        <v>1.45</v>
      </c>
      <c r="N7" s="200">
        <v>1.44916</v>
      </c>
      <c r="O7" s="200">
        <v>1.1999</v>
      </c>
      <c r="P7" s="200">
        <f>1.2501-0.14213</f>
        <v>1.1079699999999999</v>
      </c>
      <c r="Q7" s="200">
        <v>1.28</v>
      </c>
      <c r="R7" s="200">
        <v>1.3</v>
      </c>
      <c r="S7" s="176">
        <f>SUM(G7:R7)</f>
        <v>15.459059999999997</v>
      </c>
    </row>
    <row r="8" spans="1:19" ht="33.75" x14ac:dyDescent="0.25">
      <c r="A8" s="157">
        <v>2</v>
      </c>
      <c r="B8" s="158" t="s">
        <v>107</v>
      </c>
      <c r="C8" s="157" t="s">
        <v>106</v>
      </c>
      <c r="D8" s="160">
        <f t="shared" ref="D8:R8" si="0">SUM(D9:D10)</f>
        <v>1.0346</v>
      </c>
      <c r="E8" s="160">
        <f t="shared" si="0"/>
        <v>0.91380000000000006</v>
      </c>
      <c r="F8" s="160">
        <f t="shared" si="0"/>
        <v>0.93210000000000004</v>
      </c>
      <c r="G8" s="174">
        <f t="shared" si="0"/>
        <v>6.6398395875000002E-2</v>
      </c>
      <c r="H8" s="174">
        <f t="shared" si="0"/>
        <v>6.376559725E-2</v>
      </c>
      <c r="I8" s="174">
        <f t="shared" si="0"/>
        <v>7.4531194500000009E-2</v>
      </c>
      <c r="J8" s="174">
        <f t="shared" si="0"/>
        <v>6.4385276424999999E-2</v>
      </c>
      <c r="K8" s="174">
        <f t="shared" si="0"/>
        <v>6.6398395875000002E-2</v>
      </c>
      <c r="L8" s="174">
        <f t="shared" si="0"/>
        <v>6.3918877112499994E-2</v>
      </c>
      <c r="M8" s="174">
        <f t="shared" si="0"/>
        <v>7.7231194500000003E-2</v>
      </c>
      <c r="N8" s="174">
        <f t="shared" si="0"/>
        <v>7.71311945E-2</v>
      </c>
      <c r="O8" s="174">
        <f t="shared" si="0"/>
        <v>6.3732156975000009E-2</v>
      </c>
      <c r="P8" s="174">
        <f t="shared" si="0"/>
        <v>6.6565597249999997E-2</v>
      </c>
      <c r="Q8" s="174">
        <f t="shared" si="0"/>
        <v>6.8098395875000009E-2</v>
      </c>
      <c r="R8" s="174">
        <f t="shared" si="0"/>
        <v>6.930372386125E-2</v>
      </c>
      <c r="S8" s="176">
        <f>SUM(G8:R8)</f>
        <v>0.82145999999874997</v>
      </c>
    </row>
    <row r="9" spans="1:19" ht="22.5" x14ac:dyDescent="0.25">
      <c r="A9" s="157" t="s">
        <v>108</v>
      </c>
      <c r="B9" s="161" t="s">
        <v>109</v>
      </c>
      <c r="C9" s="157" t="s">
        <v>106</v>
      </c>
      <c r="D9" s="162">
        <v>1.9599999999999999E-2</v>
      </c>
      <c r="E9" s="162">
        <v>1.7000000000000001E-2</v>
      </c>
      <c r="F9" s="162">
        <v>0</v>
      </c>
      <c r="G9" s="175">
        <f>G13*5.32798625%</f>
        <v>1.598395875E-3</v>
      </c>
      <c r="H9" s="175">
        <f>H13*5.32798625%</f>
        <v>1.06559725E-3</v>
      </c>
      <c r="I9" s="175">
        <f t="shared" ref="I9:R9" si="1">I13*5.32798625%</f>
        <v>2.1311945000000001E-3</v>
      </c>
      <c r="J9" s="175">
        <f t="shared" si="1"/>
        <v>1.385276425E-3</v>
      </c>
      <c r="K9" s="175">
        <f t="shared" si="1"/>
        <v>1.598395875E-3</v>
      </c>
      <c r="L9" s="175">
        <f t="shared" si="1"/>
        <v>1.1188771125000001E-3</v>
      </c>
      <c r="M9" s="175">
        <f t="shared" si="1"/>
        <v>2.1311945000000001E-3</v>
      </c>
      <c r="N9" s="175">
        <f t="shared" si="1"/>
        <v>2.1311945000000001E-3</v>
      </c>
      <c r="O9" s="175">
        <f t="shared" si="1"/>
        <v>1.1721569749999999E-3</v>
      </c>
      <c r="P9" s="175">
        <f t="shared" si="1"/>
        <v>1.06559725E-3</v>
      </c>
      <c r="Q9" s="175">
        <f t="shared" si="1"/>
        <v>1.598395875E-3</v>
      </c>
      <c r="R9" s="175">
        <f t="shared" si="1"/>
        <v>1.60372386125E-3</v>
      </c>
      <c r="S9" s="176">
        <f>SUM(G9:R9)</f>
        <v>1.8599999998749998E-2</v>
      </c>
    </row>
    <row r="10" spans="1:19" ht="33.75" x14ac:dyDescent="0.25">
      <c r="A10" s="157" t="s">
        <v>110</v>
      </c>
      <c r="B10" s="161" t="s">
        <v>111</v>
      </c>
      <c r="C10" s="157" t="s">
        <v>106</v>
      </c>
      <c r="D10" s="162">
        <v>1.0149999999999999</v>
      </c>
      <c r="E10" s="162">
        <v>0.89680000000000004</v>
      </c>
      <c r="F10" s="162">
        <v>0.93210000000000004</v>
      </c>
      <c r="G10" s="175">
        <v>6.4799999999999996E-2</v>
      </c>
      <c r="H10" s="175">
        <v>6.2700000000000006E-2</v>
      </c>
      <c r="I10" s="175">
        <v>7.2400000000000006E-2</v>
      </c>
      <c r="J10" s="175">
        <v>6.3E-2</v>
      </c>
      <c r="K10" s="175">
        <f>0.06476+0.00004</f>
        <v>6.4799999999999996E-2</v>
      </c>
      <c r="L10" s="175">
        <v>6.2799999999999995E-2</v>
      </c>
      <c r="M10" s="175">
        <v>7.51E-2</v>
      </c>
      <c r="N10" s="175">
        <v>7.4999999999999997E-2</v>
      </c>
      <c r="O10" s="175">
        <f>0.0626-0.00004</f>
        <v>6.2560000000000004E-2</v>
      </c>
      <c r="P10" s="175">
        <v>6.5500000000000003E-2</v>
      </c>
      <c r="Q10" s="175">
        <v>6.6500000000000004E-2</v>
      </c>
      <c r="R10" s="175">
        <v>6.7699999999999996E-2</v>
      </c>
      <c r="S10" s="176">
        <f>SUM(G10:R10)</f>
        <v>0.80285999999999991</v>
      </c>
    </row>
    <row r="11" spans="1:19" x14ac:dyDescent="0.25">
      <c r="A11" s="157">
        <v>3</v>
      </c>
      <c r="B11" s="163" t="s">
        <v>112</v>
      </c>
      <c r="C11" s="164" t="s">
        <v>113</v>
      </c>
      <c r="D11" s="160">
        <f t="shared" ref="D11:S11" si="2">IF(D7=0,0,D8/D7*100)</f>
        <v>5.9699942296595507</v>
      </c>
      <c r="E11" s="160">
        <f t="shared" si="2"/>
        <v>6.083361626490384</v>
      </c>
      <c r="F11" s="160">
        <f t="shared" si="2"/>
        <v>5.9120143090916022</v>
      </c>
      <c r="G11" s="174">
        <f t="shared" si="2"/>
        <v>5.3118716699999995</v>
      </c>
      <c r="H11" s="174">
        <f t="shared" si="2"/>
        <v>4.751074579213638</v>
      </c>
      <c r="I11" s="174">
        <f t="shared" si="2"/>
        <v>5.3236567500000014</v>
      </c>
      <c r="J11" s="174">
        <f t="shared" si="2"/>
        <v>5.2345753191056907</v>
      </c>
      <c r="K11" s="174">
        <f t="shared" si="2"/>
        <v>5.3118716699999995</v>
      </c>
      <c r="L11" s="174">
        <f t="shared" si="2"/>
        <v>5.3270170107925656</v>
      </c>
      <c r="M11" s="174">
        <f t="shared" si="2"/>
        <v>5.3262892758620692</v>
      </c>
      <c r="N11" s="174">
        <f t="shared" si="2"/>
        <v>5.3224760895967318</v>
      </c>
      <c r="O11" s="174">
        <f t="shared" si="2"/>
        <v>5.3114557025585478</v>
      </c>
      <c r="P11" s="174">
        <f t="shared" si="2"/>
        <v>6.0078880520230697</v>
      </c>
      <c r="Q11" s="174">
        <f t="shared" si="2"/>
        <v>5.3201871777343754</v>
      </c>
      <c r="R11" s="174">
        <f t="shared" si="2"/>
        <v>5.3310556816346155</v>
      </c>
      <c r="S11" s="174">
        <f t="shared" si="2"/>
        <v>5.3137771636745708</v>
      </c>
    </row>
    <row r="12" spans="1:19" ht="33.75" x14ac:dyDescent="0.25">
      <c r="A12" s="157">
        <v>4</v>
      </c>
      <c r="B12" s="163" t="s">
        <v>114</v>
      </c>
      <c r="C12" s="157" t="s">
        <v>106</v>
      </c>
      <c r="D12" s="160">
        <f t="shared" ref="D12:R12" si="3">D7-D8</f>
        <v>16.295399999999997</v>
      </c>
      <c r="E12" s="160">
        <f t="shared" si="3"/>
        <v>14.1075</v>
      </c>
      <c r="F12" s="160">
        <f t="shared" si="3"/>
        <v>14.834099999999999</v>
      </c>
      <c r="G12" s="174">
        <f t="shared" si="3"/>
        <v>1.1836016041249999</v>
      </c>
      <c r="H12" s="174">
        <f>H7-H8</f>
        <v>1.2783644027500001</v>
      </c>
      <c r="I12" s="174">
        <f t="shared" si="3"/>
        <v>1.3254688054999999</v>
      </c>
      <c r="J12" s="174">
        <f t="shared" si="3"/>
        <v>1.1656147235750001</v>
      </c>
      <c r="K12" s="174">
        <f t="shared" si="3"/>
        <v>1.1836016041249999</v>
      </c>
      <c r="L12" s="174">
        <f t="shared" si="3"/>
        <v>1.1359811228874999</v>
      </c>
      <c r="M12" s="174">
        <f t="shared" si="3"/>
        <v>1.3727688055</v>
      </c>
      <c r="N12" s="174">
        <f t="shared" si="3"/>
        <v>1.3720288055000001</v>
      </c>
      <c r="O12" s="174">
        <f t="shared" si="3"/>
        <v>1.136167843025</v>
      </c>
      <c r="P12" s="174">
        <f t="shared" si="3"/>
        <v>1.04140440275</v>
      </c>
      <c r="Q12" s="174">
        <f t="shared" si="3"/>
        <v>1.2119016041249999</v>
      </c>
      <c r="R12" s="174">
        <f t="shared" si="3"/>
        <v>1.2306962761387501</v>
      </c>
      <c r="S12" s="176">
        <f>SUM(G12:R12)</f>
        <v>14.63760000000125</v>
      </c>
    </row>
    <row r="13" spans="1:19" ht="22.5" x14ac:dyDescent="0.25">
      <c r="A13" s="157" t="s">
        <v>115</v>
      </c>
      <c r="B13" s="165" t="s">
        <v>116</v>
      </c>
      <c r="C13" s="157" t="s">
        <v>106</v>
      </c>
      <c r="D13" s="162">
        <v>0.33</v>
      </c>
      <c r="E13" s="162">
        <v>0.30959999999999999</v>
      </c>
      <c r="F13" s="162">
        <v>1E-4</v>
      </c>
      <c r="G13" s="175">
        <v>0.03</v>
      </c>
      <c r="H13" s="175">
        <v>0.02</v>
      </c>
      <c r="I13" s="175">
        <v>0.04</v>
      </c>
      <c r="J13" s="175">
        <v>2.5999999999999999E-2</v>
      </c>
      <c r="K13" s="175">
        <v>0.03</v>
      </c>
      <c r="L13" s="175">
        <v>2.1000000000000001E-2</v>
      </c>
      <c r="M13" s="175">
        <v>0.04</v>
      </c>
      <c r="N13" s="175">
        <v>0.04</v>
      </c>
      <c r="O13" s="175">
        <v>2.1999999999999999E-2</v>
      </c>
      <c r="P13" s="175">
        <v>0.02</v>
      </c>
      <c r="Q13" s="175">
        <v>0.03</v>
      </c>
      <c r="R13" s="175">
        <v>3.0099999999999998E-2</v>
      </c>
      <c r="S13" s="176">
        <f>SUM(G13:R13)</f>
        <v>0.34910000000000008</v>
      </c>
    </row>
    <row r="14" spans="1:19" ht="33.75" x14ac:dyDescent="0.25">
      <c r="A14" s="157" t="s">
        <v>117</v>
      </c>
      <c r="B14" s="165" t="s">
        <v>118</v>
      </c>
      <c r="C14" s="157" t="s">
        <v>106</v>
      </c>
      <c r="D14" s="162">
        <v>15.965</v>
      </c>
      <c r="E14" s="162">
        <v>13.8149</v>
      </c>
      <c r="F14" s="162">
        <f>F7-F9-F10-F13</f>
        <v>14.834</v>
      </c>
      <c r="G14" s="175">
        <f>G7-G9-G10-G13</f>
        <v>1.1536016041249999</v>
      </c>
      <c r="H14" s="175">
        <f>H7-H9-H10-H13</f>
        <v>1.2583644027500001</v>
      </c>
      <c r="I14" s="175">
        <f t="shared" ref="I14:Q14" si="4">I7-I9-I10-I13</f>
        <v>1.2854688054999999</v>
      </c>
      <c r="J14" s="175">
        <f>J7-J9-J10-J13</f>
        <v>1.139614723575</v>
      </c>
      <c r="K14" s="175">
        <f t="shared" si="4"/>
        <v>1.1536016041249999</v>
      </c>
      <c r="L14" s="175">
        <f>L7-L9-L10-L13</f>
        <v>1.1149811228875002</v>
      </c>
      <c r="M14" s="175">
        <f t="shared" si="4"/>
        <v>1.3327688055</v>
      </c>
      <c r="N14" s="175">
        <f t="shared" si="4"/>
        <v>1.3320288055</v>
      </c>
      <c r="O14" s="175">
        <f t="shared" si="4"/>
        <v>1.1141678430249999</v>
      </c>
      <c r="P14" s="175">
        <f t="shared" si="4"/>
        <v>1.02140440275</v>
      </c>
      <c r="Q14" s="175">
        <f t="shared" si="4"/>
        <v>1.1819016041249999</v>
      </c>
      <c r="R14" s="175">
        <f>R7-R9-R10-R13</f>
        <v>1.2005962761387499</v>
      </c>
      <c r="S14" s="176">
        <f>SUM(G14:R14)</f>
        <v>14.288500000001251</v>
      </c>
    </row>
    <row r="15" spans="1:19" x14ac:dyDescent="0.25">
      <c r="A15" s="154"/>
      <c r="B15" s="154" t="s">
        <v>119</v>
      </c>
      <c r="C15" s="166"/>
      <c r="D15" s="167"/>
      <c r="E15" s="167"/>
      <c r="F15" s="167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</row>
    <row r="16" spans="1:19" x14ac:dyDescent="0.25">
      <c r="A16" s="157" t="s">
        <v>120</v>
      </c>
      <c r="B16" s="158" t="s">
        <v>105</v>
      </c>
      <c r="C16" s="157" t="s">
        <v>76</v>
      </c>
      <c r="D16" s="159">
        <v>2.82</v>
      </c>
      <c r="E16" s="159">
        <v>2.4529999999999998</v>
      </c>
      <c r="F16" s="159">
        <v>2.65</v>
      </c>
      <c r="G16" s="200">
        <v>3.19</v>
      </c>
      <c r="H16" s="200">
        <v>2.859</v>
      </c>
      <c r="I16" s="200">
        <v>2.8075999999999999</v>
      </c>
      <c r="J16" s="200">
        <v>2.5746000000000002</v>
      </c>
      <c r="K16" s="200">
        <v>2.4470000000000001</v>
      </c>
      <c r="L16" s="200">
        <v>2.1861999999999999</v>
      </c>
      <c r="M16" s="200">
        <v>2.2355999999999998</v>
      </c>
      <c r="N16" s="200">
        <v>2.2757999999999998</v>
      </c>
      <c r="O16" s="200">
        <v>2.4550000000000001</v>
      </c>
      <c r="P16" s="200">
        <v>2.7702</v>
      </c>
      <c r="Q16" s="200">
        <v>3.0564</v>
      </c>
      <c r="R16" s="200">
        <v>3.3426</v>
      </c>
      <c r="S16" s="176">
        <f>SUM(G16:R16)/12</f>
        <v>2.6833333333333331</v>
      </c>
    </row>
    <row r="17" spans="1:20" ht="33.75" x14ac:dyDescent="0.25">
      <c r="A17" s="157" t="s">
        <v>121</v>
      </c>
      <c r="B17" s="158" t="s">
        <v>107</v>
      </c>
      <c r="C17" s="157" t="s">
        <v>76</v>
      </c>
      <c r="D17" s="160">
        <f t="shared" ref="D17:S17" si="5">SUM(D18:D19)</f>
        <v>0.17</v>
      </c>
      <c r="E17" s="160">
        <f t="shared" si="5"/>
        <v>0.14929999999999999</v>
      </c>
      <c r="F17" s="160">
        <f t="shared" si="5"/>
        <v>0.15310000000000001</v>
      </c>
      <c r="G17" s="174">
        <f t="shared" si="5"/>
        <v>0.14256369982528</v>
      </c>
      <c r="H17" s="174">
        <f t="shared" si="5"/>
        <v>0.13201937172758002</v>
      </c>
      <c r="I17" s="174">
        <f t="shared" si="5"/>
        <v>0.13930050610804001</v>
      </c>
      <c r="J17" s="174">
        <f t="shared" si="5"/>
        <v>0.132880732984132</v>
      </c>
      <c r="K17" s="174">
        <f t="shared" si="5"/>
        <v>0.13400369982528001</v>
      </c>
      <c r="L17" s="174">
        <f t="shared" si="5"/>
        <v>0.13172390924941998</v>
      </c>
      <c r="M17" s="174">
        <f t="shared" si="5"/>
        <v>0.14151483420574001</v>
      </c>
      <c r="N17" s="174">
        <f t="shared" si="5"/>
        <v>0.14151483420574001</v>
      </c>
      <c r="O17" s="174">
        <f t="shared" si="5"/>
        <v>0.15205977312372901</v>
      </c>
      <c r="P17" s="174">
        <f t="shared" si="5"/>
        <v>0.15391937172758002</v>
      </c>
      <c r="Q17" s="174">
        <f t="shared" si="5"/>
        <v>0.13506369982528002</v>
      </c>
      <c r="R17" s="174">
        <f t="shared" si="5"/>
        <v>0.15576823734712</v>
      </c>
      <c r="S17" s="174">
        <f t="shared" si="5"/>
        <v>0.14102772251291007</v>
      </c>
    </row>
    <row r="18" spans="1:20" ht="22.5" x14ac:dyDescent="0.25">
      <c r="A18" s="157" t="s">
        <v>122</v>
      </c>
      <c r="B18" s="161" t="s">
        <v>109</v>
      </c>
      <c r="C18" s="157" t="s">
        <v>76</v>
      </c>
      <c r="D18" s="162">
        <v>0.01</v>
      </c>
      <c r="E18" s="162">
        <v>2.8E-3</v>
      </c>
      <c r="F18" s="162">
        <v>0</v>
      </c>
      <c r="G18" s="175">
        <f>G22*2.443280977%</f>
        <v>1.5636998252800001E-3</v>
      </c>
      <c r="H18" s="175">
        <f t="shared" ref="H18:R18" si="6">H22*2.443280977%</f>
        <v>1.3193717275800001E-3</v>
      </c>
      <c r="I18" s="175">
        <f t="shared" si="6"/>
        <v>1.2705061080399999E-3</v>
      </c>
      <c r="J18" s="175">
        <f t="shared" si="6"/>
        <v>1.2607329841320002E-3</v>
      </c>
      <c r="K18" s="175">
        <f t="shared" si="6"/>
        <v>1.5636998252800001E-3</v>
      </c>
      <c r="L18" s="175">
        <f t="shared" si="6"/>
        <v>1.12390924942E-3</v>
      </c>
      <c r="M18" s="175">
        <f t="shared" si="6"/>
        <v>1.51483420574E-3</v>
      </c>
      <c r="N18" s="175">
        <f t="shared" si="6"/>
        <v>1.51483420574E-3</v>
      </c>
      <c r="O18" s="175">
        <f t="shared" si="6"/>
        <v>1.4097731237290002E-3</v>
      </c>
      <c r="P18" s="175">
        <f t="shared" si="6"/>
        <v>1.3193717275800001E-3</v>
      </c>
      <c r="Q18" s="175">
        <f t="shared" si="6"/>
        <v>1.5636998252800001E-3</v>
      </c>
      <c r="R18" s="175">
        <f t="shared" si="6"/>
        <v>1.3682373471200001E-3</v>
      </c>
      <c r="S18" s="176">
        <f>SUM(G18:R18)/12</f>
        <v>1.39938917957675E-3</v>
      </c>
    </row>
    <row r="19" spans="1:20" ht="33.75" x14ac:dyDescent="0.25">
      <c r="A19" s="157" t="s">
        <v>123</v>
      </c>
      <c r="B19" s="161" t="s">
        <v>111</v>
      </c>
      <c r="C19" s="157" t="s">
        <v>76</v>
      </c>
      <c r="D19" s="162">
        <v>0.16</v>
      </c>
      <c r="E19" s="162">
        <v>0.14649999999999999</v>
      </c>
      <c r="F19" s="162">
        <v>0.15310000000000001</v>
      </c>
      <c r="G19" s="175">
        <v>0.14099999999999999</v>
      </c>
      <c r="H19" s="175">
        <v>0.13070000000000001</v>
      </c>
      <c r="I19" s="175">
        <v>0.13803000000000001</v>
      </c>
      <c r="J19" s="175">
        <v>0.13161999999999999</v>
      </c>
      <c r="K19" s="175">
        <v>0.13244</v>
      </c>
      <c r="L19" s="175">
        <v>0.13059999999999999</v>
      </c>
      <c r="M19" s="175">
        <v>0.14000000000000001</v>
      </c>
      <c r="N19" s="175">
        <v>0.14000000000000001</v>
      </c>
      <c r="O19" s="175">
        <v>0.15065000000000001</v>
      </c>
      <c r="P19" s="175">
        <v>0.15260000000000001</v>
      </c>
      <c r="Q19" s="175">
        <v>0.13350000000000001</v>
      </c>
      <c r="R19" s="175">
        <v>0.15440000000000001</v>
      </c>
      <c r="S19" s="176">
        <f>SUM(G19:R19)/12</f>
        <v>0.13962833333333333</v>
      </c>
    </row>
    <row r="20" spans="1:20" x14ac:dyDescent="0.25">
      <c r="A20" s="157" t="s">
        <v>124</v>
      </c>
      <c r="B20" s="163" t="s">
        <v>112</v>
      </c>
      <c r="C20" s="164" t="s">
        <v>113</v>
      </c>
      <c r="D20" s="160">
        <f t="shared" ref="D20:S20" si="7">IF(D16=0,0,D17/D16*100)</f>
        <v>6.0283687943262425</v>
      </c>
      <c r="E20" s="160">
        <f t="shared" si="7"/>
        <v>6.0864247859763552</v>
      </c>
      <c r="F20" s="160">
        <f t="shared" si="7"/>
        <v>5.777358490566038</v>
      </c>
      <c r="G20" s="174">
        <f t="shared" si="7"/>
        <v>4.4690814992250782</v>
      </c>
      <c r="H20" s="174">
        <f t="shared" si="7"/>
        <v>4.6176765207268282</v>
      </c>
      <c r="I20" s="174">
        <f t="shared" si="7"/>
        <v>4.9615510082647107</v>
      </c>
      <c r="J20" s="174">
        <f t="shared" si="7"/>
        <v>5.1612185576063068</v>
      </c>
      <c r="K20" s="174">
        <f t="shared" si="7"/>
        <v>5.4762443737343691</v>
      </c>
      <c r="L20" s="174">
        <f t="shared" si="7"/>
        <v>6.0252451399423652</v>
      </c>
      <c r="M20" s="174">
        <f t="shared" si="7"/>
        <v>6.330060574599214</v>
      </c>
      <c r="N20" s="174">
        <f t="shared" si="7"/>
        <v>6.2182456369514032</v>
      </c>
      <c r="O20" s="174">
        <f t="shared" si="7"/>
        <v>6.1938807789706312</v>
      </c>
      <c r="P20" s="174">
        <f t="shared" si="7"/>
        <v>5.5562548454111624</v>
      </c>
      <c r="Q20" s="174">
        <f t="shared" si="7"/>
        <v>4.4190452763146189</v>
      </c>
      <c r="R20" s="174">
        <f t="shared" si="7"/>
        <v>4.6600920644743615</v>
      </c>
      <c r="S20" s="174">
        <f t="shared" si="7"/>
        <v>5.2556915222202516</v>
      </c>
    </row>
    <row r="21" spans="1:20" ht="33.75" x14ac:dyDescent="0.25">
      <c r="A21" s="157" t="s">
        <v>125</v>
      </c>
      <c r="B21" s="163" t="s">
        <v>126</v>
      </c>
      <c r="C21" s="157" t="s">
        <v>76</v>
      </c>
      <c r="D21" s="160">
        <f t="shared" ref="D21:R21" si="8">D16-D17</f>
        <v>2.65</v>
      </c>
      <c r="E21" s="160">
        <f t="shared" si="8"/>
        <v>2.3037000000000001</v>
      </c>
      <c r="F21" s="160">
        <f t="shared" si="8"/>
        <v>2.4969000000000001</v>
      </c>
      <c r="G21" s="174">
        <f t="shared" si="8"/>
        <v>3.04743630017472</v>
      </c>
      <c r="H21" s="174">
        <f t="shared" si="8"/>
        <v>2.72698062827242</v>
      </c>
      <c r="I21" s="174">
        <f t="shared" si="8"/>
        <v>2.66829949389196</v>
      </c>
      <c r="J21" s="174">
        <f t="shared" si="8"/>
        <v>2.4417192670158681</v>
      </c>
      <c r="K21" s="174">
        <f t="shared" si="8"/>
        <v>2.3129963001747202</v>
      </c>
      <c r="L21" s="174">
        <f t="shared" si="8"/>
        <v>2.0544760907505801</v>
      </c>
      <c r="M21" s="174">
        <f t="shared" si="8"/>
        <v>2.0940851657942599</v>
      </c>
      <c r="N21" s="174">
        <f t="shared" si="8"/>
        <v>2.1342851657942599</v>
      </c>
      <c r="O21" s="174">
        <f t="shared" si="8"/>
        <v>2.3029402268762711</v>
      </c>
      <c r="P21" s="174">
        <f t="shared" si="8"/>
        <v>2.61628062827242</v>
      </c>
      <c r="Q21" s="174">
        <f t="shared" si="8"/>
        <v>2.9213363001747199</v>
      </c>
      <c r="R21" s="174">
        <f t="shared" si="8"/>
        <v>3.1868317626528802</v>
      </c>
      <c r="S21" s="176">
        <f>SUM(G21:R21)/12</f>
        <v>2.5423056108204229</v>
      </c>
    </row>
    <row r="22" spans="1:20" ht="22.5" x14ac:dyDescent="0.25">
      <c r="A22" s="157" t="s">
        <v>127</v>
      </c>
      <c r="B22" s="165" t="s">
        <v>116</v>
      </c>
      <c r="C22" s="157" t="s">
        <v>76</v>
      </c>
      <c r="D22" s="162">
        <v>0.05</v>
      </c>
      <c r="E22" s="162">
        <v>5.0599999999999999E-2</v>
      </c>
      <c r="F22" s="162">
        <v>6.1100000000000002E-2</v>
      </c>
      <c r="G22" s="175">
        <v>6.4000000000000001E-2</v>
      </c>
      <c r="H22" s="175">
        <v>5.3999999999999999E-2</v>
      </c>
      <c r="I22" s="175">
        <v>5.1999999999999998E-2</v>
      </c>
      <c r="J22" s="175">
        <v>5.16E-2</v>
      </c>
      <c r="K22" s="175">
        <v>6.4000000000000001E-2</v>
      </c>
      <c r="L22" s="175">
        <v>4.5999999999999999E-2</v>
      </c>
      <c r="M22" s="175">
        <v>6.2E-2</v>
      </c>
      <c r="N22" s="175">
        <v>6.2E-2</v>
      </c>
      <c r="O22" s="175">
        <v>5.7700000000000001E-2</v>
      </c>
      <c r="P22" s="175">
        <v>5.3999999999999999E-2</v>
      </c>
      <c r="Q22" s="175">
        <v>6.4000000000000001E-2</v>
      </c>
      <c r="R22" s="175">
        <v>5.6000000000000001E-2</v>
      </c>
      <c r="S22" s="176">
        <f>SUM(G22:R22)/12</f>
        <v>5.7275E-2</v>
      </c>
    </row>
    <row r="23" spans="1:20" ht="33.75" x14ac:dyDescent="0.25">
      <c r="A23" s="157" t="s">
        <v>128</v>
      </c>
      <c r="B23" s="165" t="s">
        <v>118</v>
      </c>
      <c r="C23" s="157" t="s">
        <v>76</v>
      </c>
      <c r="D23" s="162">
        <v>2.6</v>
      </c>
      <c r="E23" s="162">
        <v>2.2559999999999998</v>
      </c>
      <c r="F23" s="162">
        <v>2.4358</v>
      </c>
      <c r="G23" s="175">
        <f>G16-G18-G19-G22</f>
        <v>2.9834363001747199</v>
      </c>
      <c r="H23" s="175">
        <f t="shared" ref="H23:R23" si="9">H16-H18-H19-H22</f>
        <v>2.6729806282724202</v>
      </c>
      <c r="I23" s="175">
        <f>I16-I18-I19-I22</f>
        <v>2.6162994938919599</v>
      </c>
      <c r="J23" s="175">
        <f t="shared" si="9"/>
        <v>2.3901192670158684</v>
      </c>
      <c r="K23" s="175">
        <f t="shared" si="9"/>
        <v>2.2489963001747202</v>
      </c>
      <c r="L23" s="175">
        <f t="shared" si="9"/>
        <v>2.0084760907505803</v>
      </c>
      <c r="M23" s="175">
        <f t="shared" si="9"/>
        <v>2.03208516579426</v>
      </c>
      <c r="N23" s="175">
        <f t="shared" si="9"/>
        <v>2.07228516579426</v>
      </c>
      <c r="O23" s="175">
        <f t="shared" si="9"/>
        <v>2.245240226876271</v>
      </c>
      <c r="P23" s="175">
        <f t="shared" si="9"/>
        <v>2.5622806282724202</v>
      </c>
      <c r="Q23" s="175">
        <f>Q16-Q18-Q19-Q22</f>
        <v>2.8573363001747198</v>
      </c>
      <c r="R23" s="175">
        <f t="shared" si="9"/>
        <v>3.1308317626528801</v>
      </c>
      <c r="S23" s="176">
        <f>SUM(G23:R23)/12</f>
        <v>2.4850306108204232</v>
      </c>
    </row>
    <row r="24" spans="1:20" x14ac:dyDescent="0.25">
      <c r="A24" s="157" t="s">
        <v>129</v>
      </c>
      <c r="B24" s="158" t="s">
        <v>130</v>
      </c>
      <c r="C24" s="164" t="s">
        <v>76</v>
      </c>
      <c r="D24" s="160">
        <f t="shared" ref="D24:S24" si="10">SUM(D25:D26)</f>
        <v>0.06</v>
      </c>
      <c r="E24" s="160">
        <f t="shared" si="10"/>
        <v>0.06</v>
      </c>
      <c r="F24" s="160">
        <f t="shared" si="10"/>
        <v>0.06</v>
      </c>
      <c r="G24" s="174">
        <v>2.5449999999999999</v>
      </c>
      <c r="H24" s="174">
        <f t="shared" si="10"/>
        <v>2.5450000000000004</v>
      </c>
      <c r="I24" s="174">
        <f t="shared" si="10"/>
        <v>2.5450000000000004</v>
      </c>
      <c r="J24" s="174">
        <f t="shared" si="10"/>
        <v>2.5450000000000004</v>
      </c>
      <c r="K24" s="174">
        <f t="shared" si="10"/>
        <v>2.5450000000000004</v>
      </c>
      <c r="L24" s="174">
        <f t="shared" si="10"/>
        <v>2.5450000000000004</v>
      </c>
      <c r="M24" s="174">
        <f t="shared" si="10"/>
        <v>2.5450000000000004</v>
      </c>
      <c r="N24" s="174">
        <f t="shared" si="10"/>
        <v>2.5450000000000004</v>
      </c>
      <c r="O24" s="174">
        <f t="shared" si="10"/>
        <v>2.5450000000000004</v>
      </c>
      <c r="P24" s="174">
        <f t="shared" si="10"/>
        <v>2.5450000000000004</v>
      </c>
      <c r="Q24" s="174">
        <f t="shared" si="10"/>
        <v>2.5450000000000004</v>
      </c>
      <c r="R24" s="174">
        <f t="shared" si="10"/>
        <v>2.5450000000000004</v>
      </c>
      <c r="S24" s="174">
        <f t="shared" si="10"/>
        <v>2.5449999999999999</v>
      </c>
    </row>
    <row r="25" spans="1:20" ht="22.5" x14ac:dyDescent="0.25">
      <c r="A25" s="157" t="s">
        <v>131</v>
      </c>
      <c r="B25" s="161" t="s">
        <v>109</v>
      </c>
      <c r="C25" s="164" t="s">
        <v>76</v>
      </c>
      <c r="D25" s="162">
        <v>0.06</v>
      </c>
      <c r="E25" s="162">
        <v>0.06</v>
      </c>
      <c r="F25" s="162">
        <v>0.06</v>
      </c>
      <c r="G25" s="175">
        <v>0.06</v>
      </c>
      <c r="H25" s="175">
        <v>0.06</v>
      </c>
      <c r="I25" s="175">
        <v>0.06</v>
      </c>
      <c r="J25" s="175">
        <v>0.06</v>
      </c>
      <c r="K25" s="175">
        <v>0.06</v>
      </c>
      <c r="L25" s="175">
        <v>0.06</v>
      </c>
      <c r="M25" s="175">
        <v>0.06</v>
      </c>
      <c r="N25" s="175">
        <v>0.06</v>
      </c>
      <c r="O25" s="175">
        <v>0.06</v>
      </c>
      <c r="P25" s="175">
        <v>0.06</v>
      </c>
      <c r="Q25" s="175">
        <v>0.06</v>
      </c>
      <c r="R25" s="175">
        <v>0.06</v>
      </c>
      <c r="S25" s="176">
        <f>SUM(G25:R25)/12</f>
        <v>6.0000000000000019E-2</v>
      </c>
    </row>
    <row r="26" spans="1:20" ht="33.75" x14ac:dyDescent="0.25">
      <c r="A26" s="157" t="s">
        <v>132</v>
      </c>
      <c r="B26" s="161" t="s">
        <v>133</v>
      </c>
      <c r="C26" s="164" t="s">
        <v>76</v>
      </c>
      <c r="D26" s="160">
        <f>[2]Субабоненты!E5</f>
        <v>0</v>
      </c>
      <c r="E26" s="160">
        <f>[2]Субабоненты!F5</f>
        <v>0</v>
      </c>
      <c r="F26" s="160">
        <f>[2]Субабоненты!G5</f>
        <v>0</v>
      </c>
      <c r="G26" s="174">
        <v>2.4818000000000002</v>
      </c>
      <c r="H26" s="174">
        <v>2.4850000000000003</v>
      </c>
      <c r="I26" s="174">
        <v>2.4850000000000003</v>
      </c>
      <c r="J26" s="174">
        <v>2.4850000000000003</v>
      </c>
      <c r="K26" s="174">
        <v>2.4850000000000003</v>
      </c>
      <c r="L26" s="174">
        <v>2.4850000000000003</v>
      </c>
      <c r="M26" s="174">
        <v>2.4850000000000003</v>
      </c>
      <c r="N26" s="174">
        <v>2.4850000000000003</v>
      </c>
      <c r="O26" s="174">
        <v>2.4850000000000003</v>
      </c>
      <c r="P26" s="174">
        <v>2.4850000000000003</v>
      </c>
      <c r="Q26" s="174">
        <v>2.4850000000000003</v>
      </c>
      <c r="R26" s="174">
        <v>2.4850000000000003</v>
      </c>
      <c r="S26" s="174">
        <f>2.485</f>
        <v>2.4849999999999999</v>
      </c>
    </row>
    <row r="27" spans="1:20" ht="22.5" x14ac:dyDescent="0.25">
      <c r="A27" s="157" t="s">
        <v>134</v>
      </c>
      <c r="B27" s="158" t="s">
        <v>135</v>
      </c>
      <c r="C27" s="164" t="s">
        <v>136</v>
      </c>
      <c r="D27" s="160">
        <f t="shared" ref="D27:S27" si="11">SUM(D28:D29)</f>
        <v>1.81</v>
      </c>
      <c r="E27" s="160">
        <f t="shared" si="11"/>
        <v>1.81</v>
      </c>
      <c r="F27" s="160">
        <f t="shared" si="11"/>
        <v>1.81</v>
      </c>
      <c r="G27" s="174">
        <f t="shared" si="11"/>
        <v>8.0007999999999999</v>
      </c>
      <c r="H27" s="174">
        <f t="shared" si="11"/>
        <v>8.0007999999999999</v>
      </c>
      <c r="I27" s="174">
        <f t="shared" si="11"/>
        <v>8.0007999999999999</v>
      </c>
      <c r="J27" s="174">
        <f t="shared" si="11"/>
        <v>8.0007999999999999</v>
      </c>
      <c r="K27" s="174">
        <f t="shared" si="11"/>
        <v>8.0007999999999999</v>
      </c>
      <c r="L27" s="174">
        <f t="shared" si="11"/>
        <v>8.0007999999999999</v>
      </c>
      <c r="M27" s="174">
        <f t="shared" si="11"/>
        <v>8.0007999999999999</v>
      </c>
      <c r="N27" s="174">
        <f t="shared" si="11"/>
        <v>8.0007999999999999</v>
      </c>
      <c r="O27" s="174">
        <f t="shared" si="11"/>
        <v>8.0007999999999999</v>
      </c>
      <c r="P27" s="174">
        <f t="shared" si="11"/>
        <v>8.0007999999999999</v>
      </c>
      <c r="Q27" s="174">
        <f t="shared" si="11"/>
        <v>8.0007999999999999</v>
      </c>
      <c r="R27" s="174">
        <f t="shared" si="11"/>
        <v>8.0007999999999999</v>
      </c>
      <c r="S27" s="174">
        <f t="shared" si="11"/>
        <v>8.0007999999999999</v>
      </c>
    </row>
    <row r="28" spans="1:20" ht="22.5" x14ac:dyDescent="0.25">
      <c r="A28" s="157" t="s">
        <v>137</v>
      </c>
      <c r="B28" s="161" t="s">
        <v>109</v>
      </c>
      <c r="C28" s="164" t="s">
        <v>136</v>
      </c>
      <c r="D28" s="162">
        <v>1.81</v>
      </c>
      <c r="E28" s="162">
        <v>1.81</v>
      </c>
      <c r="F28" s="162">
        <v>1.81</v>
      </c>
      <c r="G28" s="175">
        <v>1.81</v>
      </c>
      <c r="H28" s="175">
        <v>1.81</v>
      </c>
      <c r="I28" s="175">
        <v>1.81</v>
      </c>
      <c r="J28" s="175">
        <v>1.81</v>
      </c>
      <c r="K28" s="175">
        <v>1.81</v>
      </c>
      <c r="L28" s="175">
        <v>1.81</v>
      </c>
      <c r="M28" s="175">
        <v>1.81</v>
      </c>
      <c r="N28" s="175">
        <v>1.81</v>
      </c>
      <c r="O28" s="175">
        <v>1.81</v>
      </c>
      <c r="P28" s="175">
        <v>1.81</v>
      </c>
      <c r="Q28" s="175">
        <v>1.81</v>
      </c>
      <c r="R28" s="175">
        <v>1.81</v>
      </c>
      <c r="S28" s="176">
        <f>MAX(G28:R28)</f>
        <v>1.81</v>
      </c>
    </row>
    <row r="29" spans="1:20" ht="33.75" x14ac:dyDescent="0.25">
      <c r="A29" s="157" t="s">
        <v>138</v>
      </c>
      <c r="B29" s="161" t="s">
        <v>133</v>
      </c>
      <c r="C29" s="164" t="s">
        <v>136</v>
      </c>
      <c r="D29" s="160">
        <f>[2]Субабоненты!E6</f>
        <v>0</v>
      </c>
      <c r="E29" s="160">
        <f>[2]Субабоненты!F6</f>
        <v>0</v>
      </c>
      <c r="F29" s="160">
        <f>[2]Субабоненты!G6</f>
        <v>0</v>
      </c>
      <c r="G29" s="174">
        <v>6.1908000000000003</v>
      </c>
      <c r="H29" s="174">
        <v>6.1908000000000003</v>
      </c>
      <c r="I29" s="174">
        <v>6.1908000000000003</v>
      </c>
      <c r="J29" s="174">
        <v>6.1908000000000003</v>
      </c>
      <c r="K29" s="174">
        <v>6.1908000000000003</v>
      </c>
      <c r="L29" s="174">
        <v>6.1908000000000003</v>
      </c>
      <c r="M29" s="174">
        <v>6.1908000000000003</v>
      </c>
      <c r="N29" s="174">
        <v>6.1908000000000003</v>
      </c>
      <c r="O29" s="174">
        <v>6.1908000000000003</v>
      </c>
      <c r="P29" s="174">
        <v>6.1908000000000003</v>
      </c>
      <c r="Q29" s="174">
        <v>6.1908000000000003</v>
      </c>
      <c r="R29" s="174">
        <v>6.1908000000000003</v>
      </c>
      <c r="S29" s="174">
        <v>6.1908000000000003</v>
      </c>
    </row>
    <row r="30" spans="1:20" x14ac:dyDescent="0.25">
      <c r="A30" s="168"/>
      <c r="B30" s="169"/>
      <c r="C30" s="170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</row>
    <row r="31" spans="1:20" ht="15.75" x14ac:dyDescent="0.25">
      <c r="A31" s="199" t="s">
        <v>139</v>
      </c>
      <c r="B31" s="199"/>
      <c r="C31" s="172"/>
      <c r="D31" s="172"/>
      <c r="E31" s="172"/>
      <c r="F31" s="172"/>
      <c r="G31" s="172"/>
      <c r="H31" s="199"/>
      <c r="I31" s="199"/>
      <c r="J31" s="199"/>
      <c r="K31" s="172"/>
      <c r="L31" s="172"/>
      <c r="M31" s="172"/>
      <c r="N31" s="172"/>
      <c r="O31" s="172"/>
      <c r="P31" s="172"/>
      <c r="Q31" s="173" t="s">
        <v>69</v>
      </c>
      <c r="R31" s="172"/>
      <c r="S31" s="172"/>
    </row>
    <row r="32" spans="1:20" ht="15.75" x14ac:dyDescent="0.25">
      <c r="A32" s="199"/>
      <c r="B32" s="199"/>
      <c r="C32" s="173"/>
      <c r="D32" s="173"/>
      <c r="E32" s="173"/>
      <c r="F32" s="173"/>
      <c r="G32" s="173"/>
      <c r="H32" s="199"/>
      <c r="I32" s="199"/>
      <c r="J32" s="199"/>
      <c r="K32" s="173"/>
      <c r="L32" s="173"/>
      <c r="M32" s="173"/>
      <c r="N32" s="173"/>
      <c r="O32" s="173"/>
      <c r="P32" s="173"/>
      <c r="Q32" s="172"/>
      <c r="R32" s="173"/>
      <c r="S32" s="173"/>
      <c r="T32" s="1"/>
    </row>
    <row r="33" spans="1:20" ht="15.75" x14ac:dyDescent="0.25">
      <c r="A33" s="173" t="s">
        <v>70</v>
      </c>
      <c r="B33" s="173"/>
      <c r="C33" s="173"/>
      <c r="D33" s="173"/>
      <c r="E33" s="173"/>
      <c r="F33" s="173"/>
      <c r="G33" s="173"/>
      <c r="H33" s="173"/>
      <c r="I33" s="173"/>
      <c r="J33" s="172"/>
      <c r="K33" s="173"/>
      <c r="L33" s="173"/>
      <c r="M33" s="173"/>
      <c r="N33" s="173"/>
      <c r="O33" s="173"/>
      <c r="P33" s="173"/>
      <c r="Q33" s="173" t="s">
        <v>140</v>
      </c>
      <c r="R33" s="173"/>
      <c r="S33" s="173"/>
      <c r="T33" s="1"/>
    </row>
    <row r="34" spans="1:20" ht="15.75" x14ac:dyDescent="0.25">
      <c r="A34" s="173"/>
      <c r="B34" s="173"/>
      <c r="C34" s="173"/>
      <c r="D34" s="173"/>
      <c r="E34" s="173"/>
      <c r="F34" s="173"/>
      <c r="G34" s="173"/>
      <c r="H34" s="173"/>
      <c r="I34" s="173"/>
      <c r="J34" s="172"/>
      <c r="K34" s="173"/>
      <c r="L34" s="173"/>
      <c r="M34" s="173"/>
      <c r="N34" s="173"/>
      <c r="O34" s="173"/>
      <c r="P34" s="173"/>
      <c r="Q34" s="173"/>
      <c r="R34" s="173"/>
      <c r="S34" s="173"/>
      <c r="T34" s="1"/>
    </row>
    <row r="35" spans="1:20" ht="15.75" x14ac:dyDescent="0.25">
      <c r="A35" s="173" t="s">
        <v>72</v>
      </c>
      <c r="B35" s="173"/>
      <c r="C35" s="173"/>
      <c r="D35" s="173"/>
      <c r="E35" s="173"/>
      <c r="F35" s="173"/>
      <c r="G35" s="173"/>
      <c r="H35" s="173"/>
      <c r="I35" s="173"/>
      <c r="J35" s="172"/>
      <c r="K35" s="173"/>
      <c r="L35" s="173"/>
      <c r="M35" s="173"/>
      <c r="N35" s="173"/>
      <c r="O35" s="173"/>
      <c r="P35" s="173"/>
      <c r="Q35" s="173" t="s">
        <v>72</v>
      </c>
      <c r="R35" s="173"/>
      <c r="S35" s="173"/>
      <c r="T35" s="1"/>
    </row>
    <row r="36" spans="1:20" ht="15.75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</row>
  </sheetData>
  <mergeCells count="2">
    <mergeCell ref="A31:B32"/>
    <mergeCell ref="H31:J32"/>
  </mergeCells>
  <dataValidations count="1">
    <dataValidation type="decimal" allowBlank="1" showInputMessage="1" showErrorMessage="1" sqref="WVL983047:WWA983070 IZ7:JO30 SV7:TK30 ACR7:ADG30 AMN7:ANC30 AWJ7:AWY30 BGF7:BGU30 BQB7:BQQ30 BZX7:CAM30 CJT7:CKI30 CTP7:CUE30 DDL7:DEA30 DNH7:DNW30 DXD7:DXS30 EGZ7:EHO30 EQV7:ERK30 FAR7:FBG30 FKN7:FLC30 FUJ7:FUY30 GEF7:GEU30 GOB7:GOQ30 GXX7:GYM30 HHT7:HII30 HRP7:HSE30 IBL7:ICA30 ILH7:ILW30 IVD7:IVS30 JEZ7:JFO30 JOV7:JPK30 JYR7:JZG30 KIN7:KJC30 KSJ7:KSY30 LCF7:LCU30 LMB7:LMQ30 LVX7:LWM30 MFT7:MGI30 MPP7:MQE30 MZL7:NAA30 NJH7:NJW30 NTD7:NTS30 OCZ7:ODO30 OMV7:ONK30 OWR7:OXG30 PGN7:PHC30 PQJ7:PQY30 QAF7:QAU30 QKB7:QKQ30 QTX7:QUM30 RDT7:REI30 RNP7:ROE30 RXL7:RYA30 SHH7:SHW30 SRD7:SRS30 TAZ7:TBO30 TKV7:TLK30 TUR7:TVG30 UEN7:UFC30 UOJ7:UOY30 UYF7:UYU30 VIB7:VIQ30 VRX7:VSM30 WBT7:WCI30 WLP7:WME30 WVL7:WWA30 D65543:S65566 IZ65543:JO65566 SV65543:TK65566 ACR65543:ADG65566 AMN65543:ANC65566 AWJ65543:AWY65566 BGF65543:BGU65566 BQB65543:BQQ65566 BZX65543:CAM65566 CJT65543:CKI65566 CTP65543:CUE65566 DDL65543:DEA65566 DNH65543:DNW65566 DXD65543:DXS65566 EGZ65543:EHO65566 EQV65543:ERK65566 FAR65543:FBG65566 FKN65543:FLC65566 FUJ65543:FUY65566 GEF65543:GEU65566 GOB65543:GOQ65566 GXX65543:GYM65566 HHT65543:HII65566 HRP65543:HSE65566 IBL65543:ICA65566 ILH65543:ILW65566 IVD65543:IVS65566 JEZ65543:JFO65566 JOV65543:JPK65566 JYR65543:JZG65566 KIN65543:KJC65566 KSJ65543:KSY65566 LCF65543:LCU65566 LMB65543:LMQ65566 LVX65543:LWM65566 MFT65543:MGI65566 MPP65543:MQE65566 MZL65543:NAA65566 NJH65543:NJW65566 NTD65543:NTS65566 OCZ65543:ODO65566 OMV65543:ONK65566 OWR65543:OXG65566 PGN65543:PHC65566 PQJ65543:PQY65566 QAF65543:QAU65566 QKB65543:QKQ65566 QTX65543:QUM65566 RDT65543:REI65566 RNP65543:ROE65566 RXL65543:RYA65566 SHH65543:SHW65566 SRD65543:SRS65566 TAZ65543:TBO65566 TKV65543:TLK65566 TUR65543:TVG65566 UEN65543:UFC65566 UOJ65543:UOY65566 UYF65543:UYU65566 VIB65543:VIQ65566 VRX65543:VSM65566 WBT65543:WCI65566 WLP65543:WME65566 WVL65543:WWA65566 D131079:S131102 IZ131079:JO131102 SV131079:TK131102 ACR131079:ADG131102 AMN131079:ANC131102 AWJ131079:AWY131102 BGF131079:BGU131102 BQB131079:BQQ131102 BZX131079:CAM131102 CJT131079:CKI131102 CTP131079:CUE131102 DDL131079:DEA131102 DNH131079:DNW131102 DXD131079:DXS131102 EGZ131079:EHO131102 EQV131079:ERK131102 FAR131079:FBG131102 FKN131079:FLC131102 FUJ131079:FUY131102 GEF131079:GEU131102 GOB131079:GOQ131102 GXX131079:GYM131102 HHT131079:HII131102 HRP131079:HSE131102 IBL131079:ICA131102 ILH131079:ILW131102 IVD131079:IVS131102 JEZ131079:JFO131102 JOV131079:JPK131102 JYR131079:JZG131102 KIN131079:KJC131102 KSJ131079:KSY131102 LCF131079:LCU131102 LMB131079:LMQ131102 LVX131079:LWM131102 MFT131079:MGI131102 MPP131079:MQE131102 MZL131079:NAA131102 NJH131079:NJW131102 NTD131079:NTS131102 OCZ131079:ODO131102 OMV131079:ONK131102 OWR131079:OXG131102 PGN131079:PHC131102 PQJ131079:PQY131102 QAF131079:QAU131102 QKB131079:QKQ131102 QTX131079:QUM131102 RDT131079:REI131102 RNP131079:ROE131102 RXL131079:RYA131102 SHH131079:SHW131102 SRD131079:SRS131102 TAZ131079:TBO131102 TKV131079:TLK131102 TUR131079:TVG131102 UEN131079:UFC131102 UOJ131079:UOY131102 UYF131079:UYU131102 VIB131079:VIQ131102 VRX131079:VSM131102 WBT131079:WCI131102 WLP131079:WME131102 WVL131079:WWA131102 D196615:S196638 IZ196615:JO196638 SV196615:TK196638 ACR196615:ADG196638 AMN196615:ANC196638 AWJ196615:AWY196638 BGF196615:BGU196638 BQB196615:BQQ196638 BZX196615:CAM196638 CJT196615:CKI196638 CTP196615:CUE196638 DDL196615:DEA196638 DNH196615:DNW196638 DXD196615:DXS196638 EGZ196615:EHO196638 EQV196615:ERK196638 FAR196615:FBG196638 FKN196615:FLC196638 FUJ196615:FUY196638 GEF196615:GEU196638 GOB196615:GOQ196638 GXX196615:GYM196638 HHT196615:HII196638 HRP196615:HSE196638 IBL196615:ICA196638 ILH196615:ILW196638 IVD196615:IVS196638 JEZ196615:JFO196638 JOV196615:JPK196638 JYR196615:JZG196638 KIN196615:KJC196638 KSJ196615:KSY196638 LCF196615:LCU196638 LMB196615:LMQ196638 LVX196615:LWM196638 MFT196615:MGI196638 MPP196615:MQE196638 MZL196615:NAA196638 NJH196615:NJW196638 NTD196615:NTS196638 OCZ196615:ODO196638 OMV196615:ONK196638 OWR196615:OXG196638 PGN196615:PHC196638 PQJ196615:PQY196638 QAF196615:QAU196638 QKB196615:QKQ196638 QTX196615:QUM196638 RDT196615:REI196638 RNP196615:ROE196638 RXL196615:RYA196638 SHH196615:SHW196638 SRD196615:SRS196638 TAZ196615:TBO196638 TKV196615:TLK196638 TUR196615:TVG196638 UEN196615:UFC196638 UOJ196615:UOY196638 UYF196615:UYU196638 VIB196615:VIQ196638 VRX196615:VSM196638 WBT196615:WCI196638 WLP196615:WME196638 WVL196615:WWA196638 D262151:S262174 IZ262151:JO262174 SV262151:TK262174 ACR262151:ADG262174 AMN262151:ANC262174 AWJ262151:AWY262174 BGF262151:BGU262174 BQB262151:BQQ262174 BZX262151:CAM262174 CJT262151:CKI262174 CTP262151:CUE262174 DDL262151:DEA262174 DNH262151:DNW262174 DXD262151:DXS262174 EGZ262151:EHO262174 EQV262151:ERK262174 FAR262151:FBG262174 FKN262151:FLC262174 FUJ262151:FUY262174 GEF262151:GEU262174 GOB262151:GOQ262174 GXX262151:GYM262174 HHT262151:HII262174 HRP262151:HSE262174 IBL262151:ICA262174 ILH262151:ILW262174 IVD262151:IVS262174 JEZ262151:JFO262174 JOV262151:JPK262174 JYR262151:JZG262174 KIN262151:KJC262174 KSJ262151:KSY262174 LCF262151:LCU262174 LMB262151:LMQ262174 LVX262151:LWM262174 MFT262151:MGI262174 MPP262151:MQE262174 MZL262151:NAA262174 NJH262151:NJW262174 NTD262151:NTS262174 OCZ262151:ODO262174 OMV262151:ONK262174 OWR262151:OXG262174 PGN262151:PHC262174 PQJ262151:PQY262174 QAF262151:QAU262174 QKB262151:QKQ262174 QTX262151:QUM262174 RDT262151:REI262174 RNP262151:ROE262174 RXL262151:RYA262174 SHH262151:SHW262174 SRD262151:SRS262174 TAZ262151:TBO262174 TKV262151:TLK262174 TUR262151:TVG262174 UEN262151:UFC262174 UOJ262151:UOY262174 UYF262151:UYU262174 VIB262151:VIQ262174 VRX262151:VSM262174 WBT262151:WCI262174 WLP262151:WME262174 WVL262151:WWA262174 D327687:S327710 IZ327687:JO327710 SV327687:TK327710 ACR327687:ADG327710 AMN327687:ANC327710 AWJ327687:AWY327710 BGF327687:BGU327710 BQB327687:BQQ327710 BZX327687:CAM327710 CJT327687:CKI327710 CTP327687:CUE327710 DDL327687:DEA327710 DNH327687:DNW327710 DXD327687:DXS327710 EGZ327687:EHO327710 EQV327687:ERK327710 FAR327687:FBG327710 FKN327687:FLC327710 FUJ327687:FUY327710 GEF327687:GEU327710 GOB327687:GOQ327710 GXX327687:GYM327710 HHT327687:HII327710 HRP327687:HSE327710 IBL327687:ICA327710 ILH327687:ILW327710 IVD327687:IVS327710 JEZ327687:JFO327710 JOV327687:JPK327710 JYR327687:JZG327710 KIN327687:KJC327710 KSJ327687:KSY327710 LCF327687:LCU327710 LMB327687:LMQ327710 LVX327687:LWM327710 MFT327687:MGI327710 MPP327687:MQE327710 MZL327687:NAA327710 NJH327687:NJW327710 NTD327687:NTS327710 OCZ327687:ODO327710 OMV327687:ONK327710 OWR327687:OXG327710 PGN327687:PHC327710 PQJ327687:PQY327710 QAF327687:QAU327710 QKB327687:QKQ327710 QTX327687:QUM327710 RDT327687:REI327710 RNP327687:ROE327710 RXL327687:RYA327710 SHH327687:SHW327710 SRD327687:SRS327710 TAZ327687:TBO327710 TKV327687:TLK327710 TUR327687:TVG327710 UEN327687:UFC327710 UOJ327687:UOY327710 UYF327687:UYU327710 VIB327687:VIQ327710 VRX327687:VSM327710 WBT327687:WCI327710 WLP327687:WME327710 WVL327687:WWA327710 D393223:S393246 IZ393223:JO393246 SV393223:TK393246 ACR393223:ADG393246 AMN393223:ANC393246 AWJ393223:AWY393246 BGF393223:BGU393246 BQB393223:BQQ393246 BZX393223:CAM393246 CJT393223:CKI393246 CTP393223:CUE393246 DDL393223:DEA393246 DNH393223:DNW393246 DXD393223:DXS393246 EGZ393223:EHO393246 EQV393223:ERK393246 FAR393223:FBG393246 FKN393223:FLC393246 FUJ393223:FUY393246 GEF393223:GEU393246 GOB393223:GOQ393246 GXX393223:GYM393246 HHT393223:HII393246 HRP393223:HSE393246 IBL393223:ICA393246 ILH393223:ILW393246 IVD393223:IVS393246 JEZ393223:JFO393246 JOV393223:JPK393246 JYR393223:JZG393246 KIN393223:KJC393246 KSJ393223:KSY393246 LCF393223:LCU393246 LMB393223:LMQ393246 LVX393223:LWM393246 MFT393223:MGI393246 MPP393223:MQE393246 MZL393223:NAA393246 NJH393223:NJW393246 NTD393223:NTS393246 OCZ393223:ODO393246 OMV393223:ONK393246 OWR393223:OXG393246 PGN393223:PHC393246 PQJ393223:PQY393246 QAF393223:QAU393246 QKB393223:QKQ393246 QTX393223:QUM393246 RDT393223:REI393246 RNP393223:ROE393246 RXL393223:RYA393246 SHH393223:SHW393246 SRD393223:SRS393246 TAZ393223:TBO393246 TKV393223:TLK393246 TUR393223:TVG393246 UEN393223:UFC393246 UOJ393223:UOY393246 UYF393223:UYU393246 VIB393223:VIQ393246 VRX393223:VSM393246 WBT393223:WCI393246 WLP393223:WME393246 WVL393223:WWA393246 D458759:S458782 IZ458759:JO458782 SV458759:TK458782 ACR458759:ADG458782 AMN458759:ANC458782 AWJ458759:AWY458782 BGF458759:BGU458782 BQB458759:BQQ458782 BZX458759:CAM458782 CJT458759:CKI458782 CTP458759:CUE458782 DDL458759:DEA458782 DNH458759:DNW458782 DXD458759:DXS458782 EGZ458759:EHO458782 EQV458759:ERK458782 FAR458759:FBG458782 FKN458759:FLC458782 FUJ458759:FUY458782 GEF458759:GEU458782 GOB458759:GOQ458782 GXX458759:GYM458782 HHT458759:HII458782 HRP458759:HSE458782 IBL458759:ICA458782 ILH458759:ILW458782 IVD458759:IVS458782 JEZ458759:JFO458782 JOV458759:JPK458782 JYR458759:JZG458782 KIN458759:KJC458782 KSJ458759:KSY458782 LCF458759:LCU458782 LMB458759:LMQ458782 LVX458759:LWM458782 MFT458759:MGI458782 MPP458759:MQE458782 MZL458759:NAA458782 NJH458759:NJW458782 NTD458759:NTS458782 OCZ458759:ODO458782 OMV458759:ONK458782 OWR458759:OXG458782 PGN458759:PHC458782 PQJ458759:PQY458782 QAF458759:QAU458782 QKB458759:QKQ458782 QTX458759:QUM458782 RDT458759:REI458782 RNP458759:ROE458782 RXL458759:RYA458782 SHH458759:SHW458782 SRD458759:SRS458782 TAZ458759:TBO458782 TKV458759:TLK458782 TUR458759:TVG458782 UEN458759:UFC458782 UOJ458759:UOY458782 UYF458759:UYU458782 VIB458759:VIQ458782 VRX458759:VSM458782 WBT458759:WCI458782 WLP458759:WME458782 WVL458759:WWA458782 D524295:S524318 IZ524295:JO524318 SV524295:TK524318 ACR524295:ADG524318 AMN524295:ANC524318 AWJ524295:AWY524318 BGF524295:BGU524318 BQB524295:BQQ524318 BZX524295:CAM524318 CJT524295:CKI524318 CTP524295:CUE524318 DDL524295:DEA524318 DNH524295:DNW524318 DXD524295:DXS524318 EGZ524295:EHO524318 EQV524295:ERK524318 FAR524295:FBG524318 FKN524295:FLC524318 FUJ524295:FUY524318 GEF524295:GEU524318 GOB524295:GOQ524318 GXX524295:GYM524318 HHT524295:HII524318 HRP524295:HSE524318 IBL524295:ICA524318 ILH524295:ILW524318 IVD524295:IVS524318 JEZ524295:JFO524318 JOV524295:JPK524318 JYR524295:JZG524318 KIN524295:KJC524318 KSJ524295:KSY524318 LCF524295:LCU524318 LMB524295:LMQ524318 LVX524295:LWM524318 MFT524295:MGI524318 MPP524295:MQE524318 MZL524295:NAA524318 NJH524295:NJW524318 NTD524295:NTS524318 OCZ524295:ODO524318 OMV524295:ONK524318 OWR524295:OXG524318 PGN524295:PHC524318 PQJ524295:PQY524318 QAF524295:QAU524318 QKB524295:QKQ524318 QTX524295:QUM524318 RDT524295:REI524318 RNP524295:ROE524318 RXL524295:RYA524318 SHH524295:SHW524318 SRD524295:SRS524318 TAZ524295:TBO524318 TKV524295:TLK524318 TUR524295:TVG524318 UEN524295:UFC524318 UOJ524295:UOY524318 UYF524295:UYU524318 VIB524295:VIQ524318 VRX524295:VSM524318 WBT524295:WCI524318 WLP524295:WME524318 WVL524295:WWA524318 D589831:S589854 IZ589831:JO589854 SV589831:TK589854 ACR589831:ADG589854 AMN589831:ANC589854 AWJ589831:AWY589854 BGF589831:BGU589854 BQB589831:BQQ589854 BZX589831:CAM589854 CJT589831:CKI589854 CTP589831:CUE589854 DDL589831:DEA589854 DNH589831:DNW589854 DXD589831:DXS589854 EGZ589831:EHO589854 EQV589831:ERK589854 FAR589831:FBG589854 FKN589831:FLC589854 FUJ589831:FUY589854 GEF589831:GEU589854 GOB589831:GOQ589854 GXX589831:GYM589854 HHT589831:HII589854 HRP589831:HSE589854 IBL589831:ICA589854 ILH589831:ILW589854 IVD589831:IVS589854 JEZ589831:JFO589854 JOV589831:JPK589854 JYR589831:JZG589854 KIN589831:KJC589854 KSJ589831:KSY589854 LCF589831:LCU589854 LMB589831:LMQ589854 LVX589831:LWM589854 MFT589831:MGI589854 MPP589831:MQE589854 MZL589831:NAA589854 NJH589831:NJW589854 NTD589831:NTS589854 OCZ589831:ODO589854 OMV589831:ONK589854 OWR589831:OXG589854 PGN589831:PHC589854 PQJ589831:PQY589854 QAF589831:QAU589854 QKB589831:QKQ589854 QTX589831:QUM589854 RDT589831:REI589854 RNP589831:ROE589854 RXL589831:RYA589854 SHH589831:SHW589854 SRD589831:SRS589854 TAZ589831:TBO589854 TKV589831:TLK589854 TUR589831:TVG589854 UEN589831:UFC589854 UOJ589831:UOY589854 UYF589831:UYU589854 VIB589831:VIQ589854 VRX589831:VSM589854 WBT589831:WCI589854 WLP589831:WME589854 WVL589831:WWA589854 D655367:S655390 IZ655367:JO655390 SV655367:TK655390 ACR655367:ADG655390 AMN655367:ANC655390 AWJ655367:AWY655390 BGF655367:BGU655390 BQB655367:BQQ655390 BZX655367:CAM655390 CJT655367:CKI655390 CTP655367:CUE655390 DDL655367:DEA655390 DNH655367:DNW655390 DXD655367:DXS655390 EGZ655367:EHO655390 EQV655367:ERK655390 FAR655367:FBG655390 FKN655367:FLC655390 FUJ655367:FUY655390 GEF655367:GEU655390 GOB655367:GOQ655390 GXX655367:GYM655390 HHT655367:HII655390 HRP655367:HSE655390 IBL655367:ICA655390 ILH655367:ILW655390 IVD655367:IVS655390 JEZ655367:JFO655390 JOV655367:JPK655390 JYR655367:JZG655390 KIN655367:KJC655390 KSJ655367:KSY655390 LCF655367:LCU655390 LMB655367:LMQ655390 LVX655367:LWM655390 MFT655367:MGI655390 MPP655367:MQE655390 MZL655367:NAA655390 NJH655367:NJW655390 NTD655367:NTS655390 OCZ655367:ODO655390 OMV655367:ONK655390 OWR655367:OXG655390 PGN655367:PHC655390 PQJ655367:PQY655390 QAF655367:QAU655390 QKB655367:QKQ655390 QTX655367:QUM655390 RDT655367:REI655390 RNP655367:ROE655390 RXL655367:RYA655390 SHH655367:SHW655390 SRD655367:SRS655390 TAZ655367:TBO655390 TKV655367:TLK655390 TUR655367:TVG655390 UEN655367:UFC655390 UOJ655367:UOY655390 UYF655367:UYU655390 VIB655367:VIQ655390 VRX655367:VSM655390 WBT655367:WCI655390 WLP655367:WME655390 WVL655367:WWA655390 D720903:S720926 IZ720903:JO720926 SV720903:TK720926 ACR720903:ADG720926 AMN720903:ANC720926 AWJ720903:AWY720926 BGF720903:BGU720926 BQB720903:BQQ720926 BZX720903:CAM720926 CJT720903:CKI720926 CTP720903:CUE720926 DDL720903:DEA720926 DNH720903:DNW720926 DXD720903:DXS720926 EGZ720903:EHO720926 EQV720903:ERK720926 FAR720903:FBG720926 FKN720903:FLC720926 FUJ720903:FUY720926 GEF720903:GEU720926 GOB720903:GOQ720926 GXX720903:GYM720926 HHT720903:HII720926 HRP720903:HSE720926 IBL720903:ICA720926 ILH720903:ILW720926 IVD720903:IVS720926 JEZ720903:JFO720926 JOV720903:JPK720926 JYR720903:JZG720926 KIN720903:KJC720926 KSJ720903:KSY720926 LCF720903:LCU720926 LMB720903:LMQ720926 LVX720903:LWM720926 MFT720903:MGI720926 MPP720903:MQE720926 MZL720903:NAA720926 NJH720903:NJW720926 NTD720903:NTS720926 OCZ720903:ODO720926 OMV720903:ONK720926 OWR720903:OXG720926 PGN720903:PHC720926 PQJ720903:PQY720926 QAF720903:QAU720926 QKB720903:QKQ720926 QTX720903:QUM720926 RDT720903:REI720926 RNP720903:ROE720926 RXL720903:RYA720926 SHH720903:SHW720926 SRD720903:SRS720926 TAZ720903:TBO720926 TKV720903:TLK720926 TUR720903:TVG720926 UEN720903:UFC720926 UOJ720903:UOY720926 UYF720903:UYU720926 VIB720903:VIQ720926 VRX720903:VSM720926 WBT720903:WCI720926 WLP720903:WME720926 WVL720903:WWA720926 D786439:S786462 IZ786439:JO786462 SV786439:TK786462 ACR786439:ADG786462 AMN786439:ANC786462 AWJ786439:AWY786462 BGF786439:BGU786462 BQB786439:BQQ786462 BZX786439:CAM786462 CJT786439:CKI786462 CTP786439:CUE786462 DDL786439:DEA786462 DNH786439:DNW786462 DXD786439:DXS786462 EGZ786439:EHO786462 EQV786439:ERK786462 FAR786439:FBG786462 FKN786439:FLC786462 FUJ786439:FUY786462 GEF786439:GEU786462 GOB786439:GOQ786462 GXX786439:GYM786462 HHT786439:HII786462 HRP786439:HSE786462 IBL786439:ICA786462 ILH786439:ILW786462 IVD786439:IVS786462 JEZ786439:JFO786462 JOV786439:JPK786462 JYR786439:JZG786462 KIN786439:KJC786462 KSJ786439:KSY786462 LCF786439:LCU786462 LMB786439:LMQ786462 LVX786439:LWM786462 MFT786439:MGI786462 MPP786439:MQE786462 MZL786439:NAA786462 NJH786439:NJW786462 NTD786439:NTS786462 OCZ786439:ODO786462 OMV786439:ONK786462 OWR786439:OXG786462 PGN786439:PHC786462 PQJ786439:PQY786462 QAF786439:QAU786462 QKB786439:QKQ786462 QTX786439:QUM786462 RDT786439:REI786462 RNP786439:ROE786462 RXL786439:RYA786462 SHH786439:SHW786462 SRD786439:SRS786462 TAZ786439:TBO786462 TKV786439:TLK786462 TUR786439:TVG786462 UEN786439:UFC786462 UOJ786439:UOY786462 UYF786439:UYU786462 VIB786439:VIQ786462 VRX786439:VSM786462 WBT786439:WCI786462 WLP786439:WME786462 WVL786439:WWA786462 D851975:S851998 IZ851975:JO851998 SV851975:TK851998 ACR851975:ADG851998 AMN851975:ANC851998 AWJ851975:AWY851998 BGF851975:BGU851998 BQB851975:BQQ851998 BZX851975:CAM851998 CJT851975:CKI851998 CTP851975:CUE851998 DDL851975:DEA851998 DNH851975:DNW851998 DXD851975:DXS851998 EGZ851975:EHO851998 EQV851975:ERK851998 FAR851975:FBG851998 FKN851975:FLC851998 FUJ851975:FUY851998 GEF851975:GEU851998 GOB851975:GOQ851998 GXX851975:GYM851998 HHT851975:HII851998 HRP851975:HSE851998 IBL851975:ICA851998 ILH851975:ILW851998 IVD851975:IVS851998 JEZ851975:JFO851998 JOV851975:JPK851998 JYR851975:JZG851998 KIN851975:KJC851998 KSJ851975:KSY851998 LCF851975:LCU851998 LMB851975:LMQ851998 LVX851975:LWM851998 MFT851975:MGI851998 MPP851975:MQE851998 MZL851975:NAA851998 NJH851975:NJW851998 NTD851975:NTS851998 OCZ851975:ODO851998 OMV851975:ONK851998 OWR851975:OXG851998 PGN851975:PHC851998 PQJ851975:PQY851998 QAF851975:QAU851998 QKB851975:QKQ851998 QTX851975:QUM851998 RDT851975:REI851998 RNP851975:ROE851998 RXL851975:RYA851998 SHH851975:SHW851998 SRD851975:SRS851998 TAZ851975:TBO851998 TKV851975:TLK851998 TUR851975:TVG851998 UEN851975:UFC851998 UOJ851975:UOY851998 UYF851975:UYU851998 VIB851975:VIQ851998 VRX851975:VSM851998 WBT851975:WCI851998 WLP851975:WME851998 WVL851975:WWA851998 D917511:S917534 IZ917511:JO917534 SV917511:TK917534 ACR917511:ADG917534 AMN917511:ANC917534 AWJ917511:AWY917534 BGF917511:BGU917534 BQB917511:BQQ917534 BZX917511:CAM917534 CJT917511:CKI917534 CTP917511:CUE917534 DDL917511:DEA917534 DNH917511:DNW917534 DXD917511:DXS917534 EGZ917511:EHO917534 EQV917511:ERK917534 FAR917511:FBG917534 FKN917511:FLC917534 FUJ917511:FUY917534 GEF917511:GEU917534 GOB917511:GOQ917534 GXX917511:GYM917534 HHT917511:HII917534 HRP917511:HSE917534 IBL917511:ICA917534 ILH917511:ILW917534 IVD917511:IVS917534 JEZ917511:JFO917534 JOV917511:JPK917534 JYR917511:JZG917534 KIN917511:KJC917534 KSJ917511:KSY917534 LCF917511:LCU917534 LMB917511:LMQ917534 LVX917511:LWM917534 MFT917511:MGI917534 MPP917511:MQE917534 MZL917511:NAA917534 NJH917511:NJW917534 NTD917511:NTS917534 OCZ917511:ODO917534 OMV917511:ONK917534 OWR917511:OXG917534 PGN917511:PHC917534 PQJ917511:PQY917534 QAF917511:QAU917534 QKB917511:QKQ917534 QTX917511:QUM917534 RDT917511:REI917534 RNP917511:ROE917534 RXL917511:RYA917534 SHH917511:SHW917534 SRD917511:SRS917534 TAZ917511:TBO917534 TKV917511:TLK917534 TUR917511:TVG917534 UEN917511:UFC917534 UOJ917511:UOY917534 UYF917511:UYU917534 VIB917511:VIQ917534 VRX917511:VSM917534 WBT917511:WCI917534 WLP917511:WME917534 WVL917511:WWA917534 D983047:S983070 IZ983047:JO983070 SV983047:TK983070 ACR983047:ADG983070 AMN983047:ANC983070 AWJ983047:AWY983070 BGF983047:BGU983070 BQB983047:BQQ983070 BZX983047:CAM983070 CJT983047:CKI983070 CTP983047:CUE983070 DDL983047:DEA983070 DNH983047:DNW983070 DXD983047:DXS983070 EGZ983047:EHO983070 EQV983047:ERK983070 FAR983047:FBG983070 FKN983047:FLC983070 FUJ983047:FUY983070 GEF983047:GEU983070 GOB983047:GOQ983070 GXX983047:GYM983070 HHT983047:HII983070 HRP983047:HSE983070 IBL983047:ICA983070 ILH983047:ILW983070 IVD983047:IVS983070 JEZ983047:JFO983070 JOV983047:JPK983070 JYR983047:JZG983070 KIN983047:KJC983070 KSJ983047:KSY983070 LCF983047:LCU983070 LMB983047:LMQ983070 LVX983047:LWM983070 MFT983047:MGI983070 MPP983047:MQE983070 MZL983047:NAA983070 NJH983047:NJW983070 NTD983047:NTS983070 OCZ983047:ODO983070 OMV983047:ONK983070 OWR983047:OXG983070 PGN983047:PHC983070 PQJ983047:PQY983070 QAF983047:QAU983070 QKB983047:QKQ983070 QTX983047:QUM983070 RDT983047:REI983070 RNP983047:ROE983070 RXL983047:RYA983070 SHH983047:SHW983070 SRD983047:SRS983070 TAZ983047:TBO983070 TKV983047:TLK983070 TUR983047:TVG983070 UEN983047:UFC983070 UOJ983047:UOY983070 UYF983047:UYU983070 VIB983047:VIQ983070 VRX983047:VSM983070 WBT983047:WCI983070 WLP983047:WME983070 D7:S30">
      <formula1>0</formula1>
      <formula2>1000000000000000</formula2>
    </dataValidation>
  </dataValidations>
  <pageMargins left="0.7" right="0.7" top="0.75" bottom="0.75" header="0.3" footer="0.3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П.1.4</vt:lpstr>
      <vt:lpstr>П.1.5</vt:lpstr>
      <vt:lpstr>3.1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Юрьевна Шашок</dc:creator>
  <cp:lastModifiedBy>Людмила Юрьевна Шашок</cp:lastModifiedBy>
  <cp:lastPrinted>2015-03-18T06:59:28Z</cp:lastPrinted>
  <dcterms:created xsi:type="dcterms:W3CDTF">2015-03-16T05:01:43Z</dcterms:created>
  <dcterms:modified xsi:type="dcterms:W3CDTF">2015-03-18T08:15:31Z</dcterms:modified>
</cp:coreProperties>
</file>