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2012-2013-2014-2015 года" sheetId="1" r:id="rId1"/>
  </sheets>
  <definedNames/>
  <calcPr fullCalcOnLoad="1"/>
</workbook>
</file>

<file path=xl/sharedStrings.xml><?xml version="1.0" encoding="utf-8"?>
<sst xmlns="http://schemas.openxmlformats.org/spreadsheetml/2006/main" count="189" uniqueCount="130">
  <si>
    <t>Статьи расхода</t>
  </si>
  <si>
    <t>Единица измерения</t>
  </si>
  <si>
    <t>Факт</t>
  </si>
  <si>
    <t>1</t>
  </si>
  <si>
    <t>Установленная мощность (присоединенная нагрузка)</t>
  </si>
  <si>
    <t>2</t>
  </si>
  <si>
    <t>Выработка тепловой энергии</t>
  </si>
  <si>
    <t>3</t>
  </si>
  <si>
    <t>Собственные нужды источников тепла</t>
  </si>
  <si>
    <t>4</t>
  </si>
  <si>
    <t>Покупка тепловой энергии</t>
  </si>
  <si>
    <t>5</t>
  </si>
  <si>
    <t>Отпуск тепловой энергии в сеть</t>
  </si>
  <si>
    <t>6</t>
  </si>
  <si>
    <t>Потери в тепловых сетях</t>
  </si>
  <si>
    <t>6.1</t>
  </si>
  <si>
    <t>В процентах</t>
  </si>
  <si>
    <t>%</t>
  </si>
  <si>
    <t>7</t>
  </si>
  <si>
    <t>Полезный отпуск тепловой энергии</t>
  </si>
  <si>
    <t>7.1</t>
  </si>
  <si>
    <t>Собственное потребление тепловой энергии</t>
  </si>
  <si>
    <t>7.2</t>
  </si>
  <si>
    <t>Передано на сторону, в том числе:</t>
  </si>
  <si>
    <t>7.2.1</t>
  </si>
  <si>
    <t>по гр. "Население"</t>
  </si>
  <si>
    <t>7.2.2</t>
  </si>
  <si>
    <t xml:space="preserve">по гр. "Бюджетные" </t>
  </si>
  <si>
    <t>7.2.3</t>
  </si>
  <si>
    <t>по гр. "Прочие"</t>
  </si>
  <si>
    <t>7.2.3.1</t>
  </si>
  <si>
    <t>в т.ч. организациям - перепродавцам</t>
  </si>
  <si>
    <t>8</t>
  </si>
  <si>
    <t>8.1</t>
  </si>
  <si>
    <t>Топливо на технологические цели</t>
  </si>
  <si>
    <t>8.2</t>
  </si>
  <si>
    <t>Электроэнергия</t>
  </si>
  <si>
    <t>8.2.1</t>
  </si>
  <si>
    <t>НН</t>
  </si>
  <si>
    <t>объем</t>
  </si>
  <si>
    <t>тариф</t>
  </si>
  <si>
    <t>руб./кВт.ч</t>
  </si>
  <si>
    <t>8.2.3</t>
  </si>
  <si>
    <t>СН2</t>
  </si>
  <si>
    <t>руб./куб.м</t>
  </si>
  <si>
    <t>8.5</t>
  </si>
  <si>
    <t>Затраты на покупку тепловой энергии</t>
  </si>
  <si>
    <t>руб./Гкал</t>
  </si>
  <si>
    <t>8.6</t>
  </si>
  <si>
    <t>Оплата тепловых потерь</t>
  </si>
  <si>
    <t>8.7</t>
  </si>
  <si>
    <t>Оплата теплоносителя</t>
  </si>
  <si>
    <t>8.8</t>
  </si>
  <si>
    <t>Сырье и материалы</t>
  </si>
  <si>
    <t>8.9</t>
  </si>
  <si>
    <t>Фонд оплаты труда</t>
  </si>
  <si>
    <t>8.9.1</t>
  </si>
  <si>
    <t>Среднемесячная заработная плата</t>
  </si>
  <si>
    <t>8.9.2</t>
  </si>
  <si>
    <t>Численность</t>
  </si>
  <si>
    <t>8.10</t>
  </si>
  <si>
    <t>Отчисления от ФОТ, всего</t>
  </si>
  <si>
    <t>8.11</t>
  </si>
  <si>
    <t>Амортизация ОФ</t>
  </si>
  <si>
    <t>8.12</t>
  </si>
  <si>
    <t>Услуги производственного характера</t>
  </si>
  <si>
    <t>8.12.1</t>
  </si>
  <si>
    <t>Капитальный ремонт</t>
  </si>
  <si>
    <t>8.12.2</t>
  </si>
  <si>
    <t>Текущий ремонт</t>
  </si>
  <si>
    <t>8.13</t>
  </si>
  <si>
    <t>Цеховые расходы</t>
  </si>
  <si>
    <t>8.13.1</t>
  </si>
  <si>
    <t>Заработная плата цехового персонала</t>
  </si>
  <si>
    <t>8.13.2</t>
  </si>
  <si>
    <t>Численность цехового персонала, распределяемого на регулируемый вид деятельности</t>
  </si>
  <si>
    <t>ед.</t>
  </si>
  <si>
    <t>8.13.3</t>
  </si>
  <si>
    <t>Отчисления на соц.нужды от заработной платы цехового персонала</t>
  </si>
  <si>
    <t>8.14</t>
  </si>
  <si>
    <t>Общехозяйственные расходы</t>
  </si>
  <si>
    <t>8.14.1</t>
  </si>
  <si>
    <t>Заработная плата АУП</t>
  </si>
  <si>
    <t>8.14.1.1</t>
  </si>
  <si>
    <t>численность АУП, распределяемого на регулируемый вид деятельности</t>
  </si>
  <si>
    <t>8.14.2</t>
  </si>
  <si>
    <t>Отчисления на соц.нужды от заработной платы АУП</t>
  </si>
  <si>
    <t>8.14.3</t>
  </si>
  <si>
    <t>Целевые средства на НИОКР</t>
  </si>
  <si>
    <t>8.14.4</t>
  </si>
  <si>
    <t>Средства на страхование</t>
  </si>
  <si>
    <t>8.14.5</t>
  </si>
  <si>
    <t>Плата за предельно допустимые выбросы (сбросы) загрязняющих веществ</t>
  </si>
  <si>
    <t>8.14.6</t>
  </si>
  <si>
    <t>Отчисления в ремонтный фонд в случае его формирования</t>
  </si>
  <si>
    <t>8.14.7</t>
  </si>
  <si>
    <t>Непроизводственные расходы (налоги и другие обязательные платежи и сборы) всего, в том числе:</t>
  </si>
  <si>
    <t>8.14.7.1</t>
  </si>
  <si>
    <t>налог на землю</t>
  </si>
  <si>
    <t>8.14.7.2</t>
  </si>
  <si>
    <t>налог на имущество</t>
  </si>
  <si>
    <t>8.14.8</t>
  </si>
  <si>
    <t>Другие затраты, относимые на себестоимость продукции всего, в том числе:</t>
  </si>
  <si>
    <t>8.14.8.1</t>
  </si>
  <si>
    <t>аренда</t>
  </si>
  <si>
    <t>8.15</t>
  </si>
  <si>
    <t>Недополученный по независящим причинам доход</t>
  </si>
  <si>
    <t>8.16</t>
  </si>
  <si>
    <t>Избыток средств, полученный в предыдущем периоде регулирования</t>
  </si>
  <si>
    <t>9</t>
  </si>
  <si>
    <t>Итого себестоимость</t>
  </si>
  <si>
    <t>Предложение организации</t>
  </si>
  <si>
    <t>Предложение РЭК Москвы</t>
  </si>
  <si>
    <t>прочие расходы</t>
  </si>
  <si>
    <t>транспортный налог</t>
  </si>
  <si>
    <t>8.14.7.3</t>
  </si>
  <si>
    <t>План 2014</t>
  </si>
  <si>
    <t>руб.</t>
  </si>
  <si>
    <t>Период регулирования (2013 г.)</t>
  </si>
  <si>
    <t xml:space="preserve"> тыс. Гкал/ч</t>
  </si>
  <si>
    <t>тыс. Гкал</t>
  </si>
  <si>
    <t>тыс. руб.</t>
  </si>
  <si>
    <t>тыс. кВт*ч</t>
  </si>
  <si>
    <t>чел.</t>
  </si>
  <si>
    <t>Себестоимость (без НДС), в том числе:</t>
  </si>
  <si>
    <t>тыс. руб./кВт.ч</t>
  </si>
  <si>
    <t>тыс. куб.м.</t>
  </si>
  <si>
    <t>Калькуляция на поставку потребителям приобретенной тепловой энергии ЗАО "ПОЛЕТ-ИНЖЕНЕР"</t>
  </si>
  <si>
    <t>Предыдущ. период регулирования (2012 г.)</t>
  </si>
  <si>
    <t>План 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</si>
</sst>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#,##0.0000"/>
    <numFmt numFmtId="167" formatCode="#,##0.00000"/>
    <numFmt numFmtId="168" formatCode="#,##0.0"/>
  </numFmts>
  <fonts count="42">
    <font>
      <sz val="11"/>
      <color indexed="8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10"/>
      <name val="Tahoma"/>
      <family val="2"/>
    </font>
    <font>
      <sz val="10"/>
      <name val="Arial Cyr"/>
      <family val="0"/>
    </font>
    <font>
      <b/>
      <sz val="9"/>
      <color indexed="55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9" fontId="7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9">
    <xf numFmtId="0" fontId="0" fillId="0" borderId="0" xfId="0" applyAlignment="1">
      <alignment/>
    </xf>
    <xf numFmtId="4" fontId="1" fillId="0" borderId="0" xfId="55" applyNumberFormat="1" applyFont="1" applyAlignment="1" applyProtection="1">
      <alignment vertical="center"/>
      <protection/>
    </xf>
    <xf numFmtId="4" fontId="6" fillId="0" borderId="10" xfId="53" applyNumberFormat="1" applyFont="1" applyBorder="1" applyAlignment="1" applyProtection="1">
      <alignment horizontal="left" vertical="center" wrapText="1"/>
      <protection/>
    </xf>
    <xf numFmtId="4" fontId="6" fillId="0" borderId="11" xfId="53" applyNumberFormat="1" applyFont="1" applyBorder="1" applyAlignment="1" applyProtection="1">
      <alignment horizontal="left" vertical="center" wrapText="1"/>
      <protection/>
    </xf>
    <xf numFmtId="4" fontId="2" fillId="32" borderId="11" xfId="53" applyNumberFormat="1" applyFont="1" applyFill="1" applyBorder="1" applyAlignment="1" applyProtection="1">
      <alignment horizontal="right" vertical="center"/>
      <protection locked="0"/>
    </xf>
    <xf numFmtId="4" fontId="2" fillId="4" borderId="11" xfId="53" applyNumberFormat="1" applyFont="1" applyFill="1" applyBorder="1" applyAlignment="1" applyProtection="1">
      <alignment horizontal="right" vertical="center"/>
      <protection/>
    </xf>
    <xf numFmtId="4" fontId="6" fillId="0" borderId="11" xfId="53" applyNumberFormat="1" applyFont="1" applyBorder="1" applyAlignment="1" applyProtection="1">
      <alignment vertical="center" wrapText="1"/>
      <protection/>
    </xf>
    <xf numFmtId="4" fontId="7" fillId="0" borderId="11" xfId="53" applyNumberFormat="1" applyFont="1" applyBorder="1" applyAlignment="1" applyProtection="1">
      <alignment horizontal="left" vertical="center" wrapText="1" indent="1"/>
      <protection/>
    </xf>
    <xf numFmtId="4" fontId="1" fillId="0" borderId="12" xfId="53" applyNumberFormat="1" applyFont="1" applyBorder="1" applyAlignment="1" applyProtection="1">
      <alignment horizontal="center" vertical="center" wrapText="1"/>
      <protection/>
    </xf>
    <xf numFmtId="4" fontId="1" fillId="4" borderId="11" xfId="53" applyNumberFormat="1" applyFont="1" applyFill="1" applyBorder="1" applyAlignment="1" applyProtection="1">
      <alignment horizontal="right" vertical="center"/>
      <protection/>
    </xf>
    <xf numFmtId="4" fontId="7" fillId="0" borderId="12" xfId="53" applyNumberFormat="1" applyFont="1" applyBorder="1" applyAlignment="1" applyProtection="1">
      <alignment horizontal="center" vertical="center" wrapText="1"/>
      <protection/>
    </xf>
    <xf numFmtId="4" fontId="1" fillId="32" borderId="11" xfId="53" applyNumberFormat="1" applyFont="1" applyFill="1" applyBorder="1" applyAlignment="1" applyProtection="1">
      <alignment horizontal="right" vertical="center"/>
      <protection locked="0"/>
    </xf>
    <xf numFmtId="4" fontId="1" fillId="0" borderId="11" xfId="53" applyNumberFormat="1" applyFont="1" applyBorder="1" applyAlignment="1" applyProtection="1">
      <alignment horizontal="left" vertical="center" wrapText="1" indent="2"/>
      <protection/>
    </xf>
    <xf numFmtId="4" fontId="1" fillId="0" borderId="11" xfId="53" applyNumberFormat="1" applyFont="1" applyBorder="1" applyAlignment="1" applyProtection="1">
      <alignment horizontal="left" vertical="center" wrapText="1" indent="3"/>
      <protection/>
    </xf>
    <xf numFmtId="4" fontId="2" fillId="33" borderId="13" xfId="53" applyNumberFormat="1" applyFont="1" applyFill="1" applyBorder="1" applyAlignment="1" applyProtection="1">
      <alignment vertical="center" wrapText="1"/>
      <protection/>
    </xf>
    <xf numFmtId="4" fontId="1" fillId="33" borderId="13" xfId="53" applyNumberFormat="1" applyFont="1" applyFill="1" applyBorder="1" applyAlignment="1" applyProtection="1">
      <alignment horizontal="center" vertical="center" wrapText="1"/>
      <protection/>
    </xf>
    <xf numFmtId="4" fontId="1" fillId="0" borderId="11" xfId="53" applyNumberFormat="1" applyFont="1" applyBorder="1" applyAlignment="1" applyProtection="1">
      <alignment horizontal="left" vertical="center" wrapText="1" indent="1"/>
      <protection/>
    </xf>
    <xf numFmtId="4" fontId="7" fillId="4" borderId="11" xfId="54" applyNumberFormat="1" applyFont="1" applyFill="1" applyBorder="1" applyAlignment="1" applyProtection="1">
      <alignment horizontal="right" vertical="center"/>
      <protection/>
    </xf>
    <xf numFmtId="4" fontId="7" fillId="0" borderId="11" xfId="52" applyNumberFormat="1" applyFont="1" applyFill="1" applyBorder="1" applyAlignment="1" applyProtection="1">
      <alignment horizontal="left" vertical="center" wrapText="1" indent="3"/>
      <protection/>
    </xf>
    <xf numFmtId="4" fontId="7" fillId="0" borderId="11" xfId="54" applyNumberFormat="1" applyFont="1" applyFill="1" applyBorder="1" applyAlignment="1" applyProtection="1">
      <alignment horizontal="left" vertical="center" wrapText="1" indent="3"/>
      <protection/>
    </xf>
    <xf numFmtId="4" fontId="7" fillId="0" borderId="12" xfId="54" applyNumberFormat="1" applyFont="1" applyFill="1" applyBorder="1" applyAlignment="1" applyProtection="1">
      <alignment horizontal="center" vertical="center" wrapText="1"/>
      <protection/>
    </xf>
    <xf numFmtId="4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4" fontId="3" fillId="0" borderId="0" xfId="54" applyNumberFormat="1" applyFont="1" applyFill="1" applyBorder="1" applyAlignment="1" applyProtection="1">
      <alignment vertical="center"/>
      <protection/>
    </xf>
    <xf numFmtId="4" fontId="7" fillId="32" borderId="11" xfId="54" applyNumberFormat="1" applyFont="1" applyFill="1" applyBorder="1" applyAlignment="1" applyProtection="1">
      <alignment horizontal="right" vertical="center"/>
      <protection locked="0"/>
    </xf>
    <xf numFmtId="4" fontId="1" fillId="0" borderId="14" xfId="53" applyNumberFormat="1" applyFont="1" applyBorder="1" applyAlignment="1" applyProtection="1">
      <alignment horizontal="left" vertical="center" wrapText="1" indent="1"/>
      <protection/>
    </xf>
    <xf numFmtId="4" fontId="1" fillId="0" borderId="15" xfId="53" applyNumberFormat="1" applyFont="1" applyBorder="1" applyAlignment="1" applyProtection="1">
      <alignment horizontal="left" vertical="center" wrapText="1" indent="1"/>
      <protection/>
    </xf>
    <xf numFmtId="4" fontId="1" fillId="0" borderId="15" xfId="53" applyNumberFormat="1" applyFont="1" applyBorder="1" applyAlignment="1" applyProtection="1">
      <alignment horizontal="left" vertical="center" wrapText="1" indent="2"/>
      <protection/>
    </xf>
    <xf numFmtId="4" fontId="7" fillId="0" borderId="15" xfId="53" applyNumberFormat="1" applyFont="1" applyBorder="1" applyAlignment="1" applyProtection="1">
      <alignment horizontal="left" vertical="center" wrapText="1" indent="2"/>
      <protection/>
    </xf>
    <xf numFmtId="4" fontId="1" fillId="0" borderId="16" xfId="53" applyNumberFormat="1" applyFont="1" applyFill="1" applyBorder="1" applyAlignment="1" applyProtection="1">
      <alignment horizontal="center" vertical="center" wrapText="1"/>
      <protection/>
    </xf>
    <xf numFmtId="4" fontId="1" fillId="0" borderId="15" xfId="53" applyNumberFormat="1" applyFont="1" applyBorder="1" applyAlignment="1" applyProtection="1">
      <alignment horizontal="left" vertical="center" wrapText="1" indent="3"/>
      <protection/>
    </xf>
    <xf numFmtId="4" fontId="1" fillId="0" borderId="17" xfId="53" applyNumberFormat="1" applyFont="1" applyFill="1" applyBorder="1" applyAlignment="1" applyProtection="1">
      <alignment horizontal="center" vertical="center" wrapText="1"/>
      <protection/>
    </xf>
    <xf numFmtId="4" fontId="7" fillId="32" borderId="11" xfId="53" applyNumberFormat="1" applyFont="1" applyFill="1" applyBorder="1" applyAlignment="1" applyProtection="1">
      <alignment horizontal="right" vertical="center"/>
      <protection locked="0"/>
    </xf>
    <xf numFmtId="4" fontId="6" fillId="32" borderId="11" xfId="54" applyNumberFormat="1" applyFont="1" applyFill="1" applyBorder="1" applyAlignment="1" applyProtection="1">
      <alignment horizontal="right" vertical="center"/>
      <protection locked="0"/>
    </xf>
    <xf numFmtId="4" fontId="6" fillId="4" borderId="11" xfId="54" applyNumberFormat="1" applyFont="1" applyFill="1" applyBorder="1" applyAlignment="1" applyProtection="1">
      <alignment horizontal="right" vertical="center"/>
      <protection/>
    </xf>
    <xf numFmtId="4" fontId="6" fillId="32" borderId="11" xfId="53" applyNumberFormat="1" applyFont="1" applyFill="1" applyBorder="1" applyAlignment="1" applyProtection="1">
      <alignment horizontal="right" vertical="center"/>
      <protection locked="0"/>
    </xf>
    <xf numFmtId="3" fontId="5" fillId="0" borderId="0" xfId="56" applyNumberFormat="1" applyFont="1" applyBorder="1" applyAlignment="1" applyProtection="1">
      <alignment horizontal="center" vertical="center" wrapText="1"/>
      <protection/>
    </xf>
    <xf numFmtId="4" fontId="7" fillId="0" borderId="0" xfId="55" applyNumberFormat="1" applyFont="1" applyAlignment="1" applyProtection="1">
      <alignment vertical="center"/>
      <protection/>
    </xf>
    <xf numFmtId="4" fontId="7" fillId="4" borderId="11" xfId="53" applyNumberFormat="1" applyFont="1" applyFill="1" applyBorder="1" applyAlignment="1" applyProtection="1">
      <alignment horizontal="right" vertical="center"/>
      <protection/>
    </xf>
    <xf numFmtId="4" fontId="1" fillId="33" borderId="11" xfId="53" applyNumberFormat="1" applyFont="1" applyFill="1" applyBorder="1" applyAlignment="1" applyProtection="1">
      <alignment horizontal="right" vertical="center"/>
      <protection/>
    </xf>
    <xf numFmtId="4" fontId="6" fillId="0" borderId="11" xfId="53" applyNumberFormat="1" applyFont="1" applyBorder="1" applyAlignment="1" applyProtection="1">
      <alignment horizontal="center" vertical="center" wrapText="1"/>
      <protection/>
    </xf>
    <xf numFmtId="164" fontId="1" fillId="32" borderId="11" xfId="53" applyNumberFormat="1" applyFont="1" applyFill="1" applyBorder="1" applyAlignment="1" applyProtection="1">
      <alignment horizontal="right" vertical="center"/>
      <protection locked="0"/>
    </xf>
    <xf numFmtId="49" fontId="1" fillId="0" borderId="0" xfId="55" applyNumberFormat="1" applyFont="1" applyAlignment="1" applyProtection="1">
      <alignment vertical="center"/>
      <protection/>
    </xf>
    <xf numFmtId="3" fontId="5" fillId="0" borderId="14" xfId="56" applyNumberFormat="1" applyFont="1" applyBorder="1" applyAlignment="1" applyProtection="1">
      <alignment horizontal="center" vertical="center" wrapText="1"/>
      <protection/>
    </xf>
    <xf numFmtId="4" fontId="2" fillId="0" borderId="18" xfId="53" applyNumberFormat="1" applyFont="1" applyFill="1" applyBorder="1" applyAlignment="1" applyProtection="1">
      <alignment horizontal="center" vertical="center" wrapText="1"/>
      <protection/>
    </xf>
    <xf numFmtId="4" fontId="6" fillId="0" borderId="18" xfId="53" applyNumberFormat="1" applyFont="1" applyBorder="1" applyAlignment="1" applyProtection="1">
      <alignment horizontal="center" vertical="center" wrapText="1"/>
      <protection/>
    </xf>
    <xf numFmtId="4" fontId="2" fillId="0" borderId="19" xfId="53" applyNumberFormat="1" applyFont="1" applyFill="1" applyBorder="1" applyAlignment="1" applyProtection="1">
      <alignment horizontal="center" vertical="center" wrapText="1"/>
      <protection/>
    </xf>
    <xf numFmtId="4" fontId="6" fillId="0" borderId="20" xfId="53" applyNumberFormat="1" applyFont="1" applyBorder="1" applyAlignment="1" applyProtection="1">
      <alignment horizontal="center" vertical="center" wrapText="1"/>
      <protection/>
    </xf>
    <xf numFmtId="4" fontId="1" fillId="0" borderId="11" xfId="53" applyNumberFormat="1" applyFont="1" applyBorder="1" applyAlignment="1" applyProtection="1">
      <alignment horizontal="center" vertical="center" wrapText="1"/>
      <protection/>
    </xf>
    <xf numFmtId="4" fontId="7" fillId="0" borderId="11" xfId="53" applyNumberFormat="1" applyFont="1" applyBorder="1" applyAlignment="1" applyProtection="1">
      <alignment horizontal="center" vertical="center" wrapText="1"/>
      <protection/>
    </xf>
    <xf numFmtId="49" fontId="5" fillId="0" borderId="21" xfId="56" applyNumberFormat="1" applyFont="1" applyBorder="1" applyAlignment="1" applyProtection="1">
      <alignment horizontal="center" vertical="center" wrapText="1"/>
      <protection/>
    </xf>
    <xf numFmtId="49" fontId="2" fillId="0" borderId="22" xfId="53" applyNumberFormat="1" applyFont="1" applyBorder="1" applyAlignment="1" applyProtection="1">
      <alignment horizontal="center" vertical="center"/>
      <protection/>
    </xf>
    <xf numFmtId="49" fontId="2" fillId="0" borderId="23" xfId="53" applyNumberFormat="1" applyFont="1" applyBorder="1" applyAlignment="1" applyProtection="1">
      <alignment horizontal="center" vertical="center"/>
      <protection/>
    </xf>
    <xf numFmtId="49" fontId="1" fillId="0" borderId="23" xfId="53" applyNumberFormat="1" applyFont="1" applyBorder="1" applyAlignment="1" applyProtection="1">
      <alignment horizontal="center" vertical="center"/>
      <protection/>
    </xf>
    <xf numFmtId="49" fontId="1" fillId="0" borderId="24" xfId="53" applyNumberFormat="1" applyFont="1" applyBorder="1" applyAlignment="1" applyProtection="1">
      <alignment horizontal="center" vertical="center"/>
      <protection/>
    </xf>
    <xf numFmtId="49" fontId="2" fillId="33" borderId="25" xfId="53" applyNumberFormat="1" applyFont="1" applyFill="1" applyBorder="1" applyAlignment="1" applyProtection="1">
      <alignment horizontal="center" vertical="center" wrapText="1"/>
      <protection/>
    </xf>
    <xf numFmtId="49" fontId="1" fillId="0" borderId="26" xfId="53" applyNumberFormat="1" applyFont="1" applyBorder="1" applyAlignment="1" applyProtection="1">
      <alignment horizontal="center" vertical="center"/>
      <protection/>
    </xf>
    <xf numFmtId="49" fontId="1" fillId="0" borderId="27" xfId="53" applyNumberFormat="1" applyFont="1" applyBorder="1" applyAlignment="1" applyProtection="1">
      <alignment horizontal="center" vertical="center"/>
      <protection/>
    </xf>
    <xf numFmtId="4" fontId="7" fillId="0" borderId="17" xfId="53" applyNumberFormat="1" applyFont="1" applyBorder="1" applyAlignment="1" applyProtection="1">
      <alignment horizontal="center" vertical="center" wrapText="1"/>
      <protection/>
    </xf>
    <xf numFmtId="4" fontId="7" fillId="32" borderId="15" xfId="54" applyNumberFormat="1" applyFont="1" applyFill="1" applyBorder="1" applyAlignment="1" applyProtection="1">
      <alignment horizontal="right" vertical="center"/>
      <protection locked="0"/>
    </xf>
    <xf numFmtId="49" fontId="2" fillId="0" borderId="28" xfId="53" applyNumberFormat="1" applyFont="1" applyFill="1" applyBorder="1" applyAlignment="1" applyProtection="1">
      <alignment horizontal="center" vertical="center"/>
      <protection/>
    </xf>
    <xf numFmtId="4" fontId="2" fillId="0" borderId="29" xfId="53" applyNumberFormat="1" applyFont="1" applyFill="1" applyBorder="1" applyAlignment="1" applyProtection="1">
      <alignment vertical="center" wrapText="1"/>
      <protection/>
    </xf>
    <xf numFmtId="4" fontId="6" fillId="0" borderId="30" xfId="53" applyNumberFormat="1" applyFont="1" applyFill="1" applyBorder="1" applyAlignment="1" applyProtection="1">
      <alignment horizontal="center" vertical="center" wrapText="1"/>
      <protection/>
    </xf>
    <xf numFmtId="4" fontId="2" fillId="4" borderId="29" xfId="53" applyNumberFormat="1" applyFont="1" applyFill="1" applyBorder="1" applyAlignment="1" applyProtection="1">
      <alignment horizontal="right" vertical="center"/>
      <protection/>
    </xf>
    <xf numFmtId="4" fontId="2" fillId="2" borderId="31" xfId="53" applyNumberFormat="1" applyFont="1" applyFill="1" applyBorder="1" applyAlignment="1" applyProtection="1">
      <alignment horizontal="center" vertical="center"/>
      <protection/>
    </xf>
    <xf numFmtId="4" fontId="2" fillId="2" borderId="32" xfId="53" applyNumberFormat="1" applyFont="1" applyFill="1" applyBorder="1" applyAlignment="1" applyProtection="1">
      <alignment horizontal="center" vertical="center"/>
      <protection/>
    </xf>
    <xf numFmtId="4" fontId="2" fillId="2" borderId="33" xfId="53" applyNumberFormat="1" applyFont="1" applyFill="1" applyBorder="1" applyAlignment="1" applyProtection="1">
      <alignment horizontal="center" vertical="center"/>
      <protection/>
    </xf>
    <xf numFmtId="49" fontId="1" fillId="0" borderId="24" xfId="53" applyNumberFormat="1" applyFont="1" applyBorder="1" applyAlignment="1" applyProtection="1">
      <alignment horizontal="center" vertical="center"/>
      <protection/>
    </xf>
    <xf numFmtId="49" fontId="7" fillId="0" borderId="34" xfId="0" applyNumberFormat="1" applyFont="1" applyBorder="1" applyAlignment="1" applyProtection="1">
      <alignment/>
      <protection/>
    </xf>
    <xf numFmtId="49" fontId="7" fillId="0" borderId="26" xfId="0" applyNumberFormat="1" applyFont="1" applyBorder="1" applyAlignment="1" applyProtection="1">
      <alignment/>
      <protection/>
    </xf>
    <xf numFmtId="49" fontId="1" fillId="0" borderId="34" xfId="53" applyNumberFormat="1" applyFont="1" applyBorder="1" applyAlignment="1" applyProtection="1">
      <alignment horizontal="center" vertical="center"/>
      <protection/>
    </xf>
    <xf numFmtId="49" fontId="1" fillId="0" borderId="26" xfId="53" applyNumberFormat="1" applyFont="1" applyBorder="1" applyAlignment="1" applyProtection="1">
      <alignment horizontal="center" vertical="center"/>
      <protection/>
    </xf>
    <xf numFmtId="49" fontId="2" fillId="0" borderId="35" xfId="53" applyNumberFormat="1" applyFont="1" applyBorder="1" applyAlignment="1" applyProtection="1">
      <alignment horizontal="center" vertical="center" wrapText="1"/>
      <protection/>
    </xf>
    <xf numFmtId="49" fontId="2" fillId="0" borderId="36" xfId="53" applyNumberFormat="1" applyFont="1" applyBorder="1" applyAlignment="1" applyProtection="1">
      <alignment horizontal="center" vertical="center" wrapText="1"/>
      <protection/>
    </xf>
    <xf numFmtId="4" fontId="2" fillId="0" borderId="19" xfId="53" applyNumberFormat="1" applyFont="1" applyBorder="1" applyAlignment="1" applyProtection="1">
      <alignment horizontal="center" vertical="center" wrapText="1"/>
      <protection/>
    </xf>
    <xf numFmtId="4" fontId="2" fillId="0" borderId="18" xfId="53" applyNumberFormat="1" applyFont="1" applyBorder="1" applyAlignment="1" applyProtection="1">
      <alignment horizontal="center" vertical="center" wrapText="1"/>
      <protection/>
    </xf>
    <xf numFmtId="4" fontId="2" fillId="0" borderId="37" xfId="53" applyNumberFormat="1" applyFont="1" applyFill="1" applyBorder="1" applyAlignment="1" applyProtection="1">
      <alignment horizontal="center" vertical="center" wrapText="1"/>
      <protection/>
    </xf>
    <xf numFmtId="4" fontId="2" fillId="0" borderId="38" xfId="53" applyNumberFormat="1" applyFont="1" applyFill="1" applyBorder="1" applyAlignment="1" applyProtection="1">
      <alignment horizontal="center" vertical="center" wrapText="1"/>
      <protection/>
    </xf>
    <xf numFmtId="4" fontId="6" fillId="0" borderId="33" xfId="53" applyNumberFormat="1" applyFont="1" applyBorder="1" applyAlignment="1" applyProtection="1">
      <alignment horizontal="center" vertical="center" wrapText="1"/>
      <protection/>
    </xf>
    <xf numFmtId="4" fontId="6" fillId="0" borderId="39" xfId="53" applyNumberFormat="1" applyFont="1" applyBorder="1" applyAlignment="1" applyProtection="1">
      <alignment horizontal="center" vertical="center" wrapText="1"/>
      <protection/>
    </xf>
    <xf numFmtId="3" fontId="5" fillId="0" borderId="40" xfId="56" applyNumberFormat="1" applyFont="1" applyBorder="1" applyAlignment="1" applyProtection="1">
      <alignment horizontal="center" vertical="center" wrapText="1"/>
      <protection/>
    </xf>
    <xf numFmtId="4" fontId="2" fillId="32" borderId="41" xfId="53" applyNumberFormat="1" applyFont="1" applyFill="1" applyBorder="1" applyAlignment="1" applyProtection="1">
      <alignment horizontal="right" vertical="center"/>
      <protection locked="0"/>
    </xf>
    <xf numFmtId="4" fontId="2" fillId="4" borderId="41" xfId="53" applyNumberFormat="1" applyFont="1" applyFill="1" applyBorder="1" applyAlignment="1" applyProtection="1">
      <alignment horizontal="right" vertical="center"/>
      <protection/>
    </xf>
    <xf numFmtId="4" fontId="1" fillId="4" borderId="41" xfId="53" applyNumberFormat="1" applyFont="1" applyFill="1" applyBorder="1" applyAlignment="1" applyProtection="1">
      <alignment horizontal="right" vertical="center"/>
      <protection/>
    </xf>
    <xf numFmtId="164" fontId="1" fillId="32" borderId="41" xfId="53" applyNumberFormat="1" applyFont="1" applyFill="1" applyBorder="1" applyAlignment="1" applyProtection="1">
      <alignment horizontal="right" vertical="center"/>
      <protection locked="0"/>
    </xf>
    <xf numFmtId="4" fontId="1" fillId="32" borderId="41" xfId="53" applyNumberFormat="1" applyFont="1" applyFill="1" applyBorder="1" applyAlignment="1" applyProtection="1">
      <alignment horizontal="right" vertical="center"/>
      <protection locked="0"/>
    </xf>
    <xf numFmtId="4" fontId="1" fillId="33" borderId="41" xfId="53" applyNumberFormat="1" applyFont="1" applyFill="1" applyBorder="1" applyAlignment="1" applyProtection="1">
      <alignment horizontal="right" vertical="center"/>
      <protection/>
    </xf>
    <xf numFmtId="4" fontId="6" fillId="4" borderId="41" xfId="54" applyNumberFormat="1" applyFont="1" applyFill="1" applyBorder="1" applyAlignment="1" applyProtection="1">
      <alignment horizontal="right" vertical="center"/>
      <protection/>
    </xf>
    <xf numFmtId="4" fontId="7" fillId="4" borderId="41" xfId="54" applyNumberFormat="1" applyFont="1" applyFill="1" applyBorder="1" applyAlignment="1" applyProtection="1">
      <alignment horizontal="right" vertical="center"/>
      <protection/>
    </xf>
    <xf numFmtId="4" fontId="7" fillId="32" borderId="41" xfId="53" applyNumberFormat="1" applyFont="1" applyFill="1" applyBorder="1" applyAlignment="1" applyProtection="1">
      <alignment horizontal="right" vertical="center"/>
      <protection locked="0"/>
    </xf>
    <xf numFmtId="4" fontId="8" fillId="32" borderId="41" xfId="54" applyNumberFormat="1" applyFont="1" applyFill="1" applyBorder="1" applyAlignment="1" applyProtection="1">
      <alignment horizontal="right" vertical="center"/>
      <protection locked="0"/>
    </xf>
    <xf numFmtId="4" fontId="7" fillId="32" borderId="41" xfId="54" applyNumberFormat="1" applyFont="1" applyFill="1" applyBorder="1" applyAlignment="1" applyProtection="1">
      <alignment horizontal="right" vertical="center"/>
      <protection locked="0"/>
    </xf>
    <xf numFmtId="4" fontId="6" fillId="32" borderId="41" xfId="54" applyNumberFormat="1" applyFont="1" applyFill="1" applyBorder="1" applyAlignment="1" applyProtection="1">
      <alignment horizontal="right" vertical="center"/>
      <protection locked="0"/>
    </xf>
    <xf numFmtId="4" fontId="6" fillId="32" borderId="41" xfId="53" applyNumberFormat="1" applyFont="1" applyFill="1" applyBorder="1" applyAlignment="1" applyProtection="1">
      <alignment horizontal="right" vertical="center"/>
      <protection locked="0"/>
    </xf>
    <xf numFmtId="4" fontId="7" fillId="32" borderId="42" xfId="54" applyNumberFormat="1" applyFont="1" applyFill="1" applyBorder="1" applyAlignment="1" applyProtection="1">
      <alignment horizontal="right" vertical="center"/>
      <protection locked="0"/>
    </xf>
    <xf numFmtId="4" fontId="2" fillId="4" borderId="43" xfId="53" applyNumberFormat="1" applyFont="1" applyFill="1" applyBorder="1" applyAlignment="1" applyProtection="1">
      <alignment horizontal="right" vertical="center"/>
      <protection/>
    </xf>
    <xf numFmtId="4" fontId="6" fillId="0" borderId="44" xfId="53" applyNumberFormat="1" applyFont="1" applyBorder="1" applyAlignment="1" applyProtection="1">
      <alignment horizontal="center" vertical="center" wrapText="1"/>
      <protection/>
    </xf>
    <xf numFmtId="4" fontId="6" fillId="0" borderId="45" xfId="53" applyNumberFormat="1" applyFont="1" applyBorder="1" applyAlignment="1" applyProtection="1">
      <alignment horizontal="center" vertical="center" wrapText="1"/>
      <protection/>
    </xf>
    <xf numFmtId="4" fontId="8" fillId="32" borderId="11" xfId="53" applyNumberFormat="1" applyFont="1" applyFill="1" applyBorder="1" applyAlignment="1" applyProtection="1">
      <alignment horizontal="right" vertical="center"/>
      <protection locked="0"/>
    </xf>
    <xf numFmtId="4" fontId="8" fillId="32" borderId="11" xfId="54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E2" xfId="52"/>
    <cellStyle name="Обычный_Калькуляция расходов на производство и передачу ТЭ" xfId="53"/>
    <cellStyle name="Обычный_Калькуляция расходов по передаче ТЭ" xfId="54"/>
    <cellStyle name="Обычный_Калькуляция теплоснабжения (объединенная) - правка РЭК, Аня 11.04.2012" xfId="55"/>
    <cellStyle name="Обычный_Полезный отпуск электроэнергии и мощности, реализуемой по регулируемым ценам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pane ySplit="4" topLeftCell="A36" activePane="bottomLeft" state="frozen"/>
      <selection pane="topLeft" activeCell="A1" sqref="A1"/>
      <selection pane="bottomLeft" activeCell="I63" sqref="I63"/>
    </sheetView>
  </sheetViews>
  <sheetFormatPr defaultColWidth="10.7109375" defaultRowHeight="15"/>
  <cols>
    <col min="1" max="1" width="7.7109375" style="41" bestFit="1" customWidth="1"/>
    <col min="2" max="2" width="67.57421875" style="1" customWidth="1"/>
    <col min="3" max="3" width="15.421875" style="1" customWidth="1"/>
    <col min="4" max="4" width="15.28125" style="1" bestFit="1" customWidth="1"/>
    <col min="5" max="5" width="14.28125" style="36" bestFit="1" customWidth="1"/>
    <col min="6" max="6" width="14.28125" style="1" bestFit="1" customWidth="1"/>
    <col min="7" max="7" width="14.28125" style="1" customWidth="1"/>
    <col min="8" max="9" width="14.28125" style="1" bestFit="1" customWidth="1"/>
    <col min="10" max="10" width="11.7109375" style="1" bestFit="1" customWidth="1"/>
    <col min="11" max="11" width="21.28125" style="1" customWidth="1"/>
    <col min="12" max="242" width="9.140625" style="1" customWidth="1"/>
    <col min="243" max="244" width="0" style="1" hidden="1" customWidth="1"/>
    <col min="245" max="245" width="5.7109375" style="1" customWidth="1"/>
    <col min="246" max="16384" width="10.7109375" style="1" customWidth="1"/>
  </cols>
  <sheetData>
    <row r="1" spans="1:9" ht="15" customHeight="1" thickBot="1">
      <c r="A1" s="63" t="s">
        <v>127</v>
      </c>
      <c r="B1" s="64"/>
      <c r="C1" s="64"/>
      <c r="D1" s="64"/>
      <c r="E1" s="64"/>
      <c r="F1" s="64"/>
      <c r="G1" s="64"/>
      <c r="H1" s="64"/>
      <c r="I1" s="65"/>
    </row>
    <row r="2" spans="1:9" ht="68.25" customHeight="1">
      <c r="A2" s="71"/>
      <c r="B2" s="73" t="s">
        <v>0</v>
      </c>
      <c r="C2" s="73" t="s">
        <v>1</v>
      </c>
      <c r="D2" s="45" t="s">
        <v>128</v>
      </c>
      <c r="E2" s="75" t="s">
        <v>118</v>
      </c>
      <c r="F2" s="76"/>
      <c r="G2" s="76"/>
      <c r="H2" s="95" t="s">
        <v>116</v>
      </c>
      <c r="I2" s="77" t="s">
        <v>129</v>
      </c>
    </row>
    <row r="3" spans="1:9" ht="23.25" thickBot="1">
      <c r="A3" s="72"/>
      <c r="B3" s="74"/>
      <c r="C3" s="74"/>
      <c r="D3" s="43" t="s">
        <v>2</v>
      </c>
      <c r="E3" s="44" t="s">
        <v>111</v>
      </c>
      <c r="F3" s="44" t="s">
        <v>112</v>
      </c>
      <c r="G3" s="44" t="s">
        <v>2</v>
      </c>
      <c r="H3" s="96"/>
      <c r="I3" s="78"/>
    </row>
    <row r="4" spans="1:9" ht="11.25">
      <c r="A4" s="49">
        <v>1</v>
      </c>
      <c r="B4" s="35">
        <v>2</v>
      </c>
      <c r="C4" s="35">
        <v>3</v>
      </c>
      <c r="D4" s="35">
        <v>4</v>
      </c>
      <c r="E4" s="42">
        <v>5</v>
      </c>
      <c r="F4" s="42">
        <v>6</v>
      </c>
      <c r="G4" s="42">
        <v>7</v>
      </c>
      <c r="H4" s="42">
        <v>8</v>
      </c>
      <c r="I4" s="79">
        <v>8</v>
      </c>
    </row>
    <row r="5" spans="1:9" ht="11.25">
      <c r="A5" s="50" t="s">
        <v>3</v>
      </c>
      <c r="B5" s="2" t="s">
        <v>4</v>
      </c>
      <c r="C5" s="46" t="s">
        <v>119</v>
      </c>
      <c r="D5" s="4"/>
      <c r="E5" s="4"/>
      <c r="F5" s="4"/>
      <c r="G5" s="4"/>
      <c r="H5" s="4"/>
      <c r="I5" s="80"/>
    </row>
    <row r="6" spans="1:9" ht="11.25">
      <c r="A6" s="51" t="s">
        <v>5</v>
      </c>
      <c r="B6" s="3" t="s">
        <v>6</v>
      </c>
      <c r="C6" s="39" t="s">
        <v>120</v>
      </c>
      <c r="D6" s="4"/>
      <c r="E6" s="4"/>
      <c r="F6" s="4"/>
      <c r="G6" s="4"/>
      <c r="H6" s="4"/>
      <c r="I6" s="80"/>
    </row>
    <row r="7" spans="1:9" ht="11.25">
      <c r="A7" s="51" t="s">
        <v>7</v>
      </c>
      <c r="B7" s="3" t="s">
        <v>8</v>
      </c>
      <c r="C7" s="39" t="s">
        <v>120</v>
      </c>
      <c r="D7" s="4"/>
      <c r="E7" s="4"/>
      <c r="F7" s="4"/>
      <c r="G7" s="4"/>
      <c r="H7" s="4"/>
      <c r="I7" s="80"/>
    </row>
    <row r="8" spans="1:9" ht="11.25">
      <c r="A8" s="51" t="s">
        <v>9</v>
      </c>
      <c r="B8" s="3" t="s">
        <v>10</v>
      </c>
      <c r="C8" s="39" t="s">
        <v>120</v>
      </c>
      <c r="D8" s="4">
        <v>13.135125</v>
      </c>
      <c r="E8" s="4">
        <v>13.746</v>
      </c>
      <c r="F8" s="4">
        <v>13.745833</v>
      </c>
      <c r="G8" s="4">
        <v>12.123304000000001</v>
      </c>
      <c r="H8" s="4">
        <v>13.157601000000001</v>
      </c>
      <c r="I8" s="80">
        <v>11.722230000000001</v>
      </c>
    </row>
    <row r="9" spans="1:9" ht="11.25">
      <c r="A9" s="51" t="s">
        <v>11</v>
      </c>
      <c r="B9" s="3" t="s">
        <v>12</v>
      </c>
      <c r="C9" s="39" t="s">
        <v>120</v>
      </c>
      <c r="D9" s="5">
        <f>D10+D12</f>
        <v>13.135125</v>
      </c>
      <c r="E9" s="5">
        <f>E10+E12</f>
        <v>13.746002000000002</v>
      </c>
      <c r="F9" s="5">
        <f>F10+F12</f>
        <v>13.745833000000001</v>
      </c>
      <c r="G9" s="5">
        <f>G10+G12</f>
        <v>12.123304000000001</v>
      </c>
      <c r="H9" s="5">
        <f>H10+H12</f>
        <v>13.157601000000001</v>
      </c>
      <c r="I9" s="81">
        <f>I10+I12</f>
        <v>11.722230000000001</v>
      </c>
    </row>
    <row r="10" spans="1:9" ht="11.25">
      <c r="A10" s="51" t="s">
        <v>13</v>
      </c>
      <c r="B10" s="6" t="s">
        <v>14</v>
      </c>
      <c r="C10" s="39" t="s">
        <v>120</v>
      </c>
      <c r="D10" s="4">
        <v>0.3717183034</v>
      </c>
      <c r="E10" s="4">
        <v>0.335</v>
      </c>
      <c r="F10" s="4">
        <v>0.334992</v>
      </c>
      <c r="G10" s="4">
        <v>0.36076727059999997</v>
      </c>
      <c r="H10" s="4">
        <v>0.376307</v>
      </c>
      <c r="I10" s="80">
        <v>0.39</v>
      </c>
    </row>
    <row r="11" spans="1:9" ht="11.25">
      <c r="A11" s="52" t="s">
        <v>15</v>
      </c>
      <c r="B11" s="7" t="s">
        <v>16</v>
      </c>
      <c r="C11" s="47" t="s">
        <v>17</v>
      </c>
      <c r="D11" s="9">
        <f>(D10/D9*100)</f>
        <v>2.829956345295534</v>
      </c>
      <c r="E11" s="9">
        <f>(E10/E9*100)</f>
        <v>2.437072248352648</v>
      </c>
      <c r="F11" s="9">
        <f>(F10/F9*100)</f>
        <v>2.4370440118107064</v>
      </c>
      <c r="G11" s="9">
        <f>(G10/G9*100)</f>
        <v>2.975816416052917</v>
      </c>
      <c r="H11" s="9">
        <f>(H10/H9*100)</f>
        <v>2.8599970465740676</v>
      </c>
      <c r="I11" s="82">
        <f>(I10/I9*100)</f>
        <v>3.3270120105133576</v>
      </c>
    </row>
    <row r="12" spans="1:9" ht="11.25">
      <c r="A12" s="51" t="s">
        <v>18</v>
      </c>
      <c r="B12" s="6" t="s">
        <v>19</v>
      </c>
      <c r="C12" s="39" t="s">
        <v>120</v>
      </c>
      <c r="D12" s="5">
        <f>D13+D14</f>
        <v>12.7634066966</v>
      </c>
      <c r="E12" s="5">
        <f>E13+E14</f>
        <v>13.411002000000002</v>
      </c>
      <c r="F12" s="5">
        <f>F13+F14</f>
        <v>13.410841000000001</v>
      </c>
      <c r="G12" s="5">
        <f>G13+G14</f>
        <v>11.7625367294</v>
      </c>
      <c r="H12" s="5">
        <f>H13+H14</f>
        <v>12.781294</v>
      </c>
      <c r="I12" s="81">
        <f>I13+I14</f>
        <v>11.332230000000001</v>
      </c>
    </row>
    <row r="13" spans="1:9" ht="11.25">
      <c r="A13" s="52" t="s">
        <v>20</v>
      </c>
      <c r="B13" s="7" t="s">
        <v>21</v>
      </c>
      <c r="C13" s="48" t="s">
        <v>120</v>
      </c>
      <c r="D13" s="40">
        <v>0.029317</v>
      </c>
      <c r="E13" s="40">
        <v>0.032232</v>
      </c>
      <c r="F13" s="40">
        <v>0.032232</v>
      </c>
      <c r="G13" s="40">
        <v>0.031527</v>
      </c>
      <c r="H13" s="40">
        <v>0.032229999999999995</v>
      </c>
      <c r="I13" s="83">
        <v>0.032229999999999995</v>
      </c>
    </row>
    <row r="14" spans="1:9" ht="11.25">
      <c r="A14" s="52" t="s">
        <v>22</v>
      </c>
      <c r="B14" s="7" t="s">
        <v>23</v>
      </c>
      <c r="C14" s="48" t="s">
        <v>120</v>
      </c>
      <c r="D14" s="9">
        <f>SUM(D15:D17)</f>
        <v>12.7340896966</v>
      </c>
      <c r="E14" s="9">
        <f>SUM(E15:E17)</f>
        <v>13.378770000000001</v>
      </c>
      <c r="F14" s="9">
        <f>SUM(F15:F17)</f>
        <v>13.378609</v>
      </c>
      <c r="G14" s="9">
        <f>SUM(G15:G17)</f>
        <v>11.7310097294</v>
      </c>
      <c r="H14" s="9">
        <f>SUM(H15:H17)</f>
        <v>12.749064</v>
      </c>
      <c r="I14" s="82">
        <f>SUM(I15:I17)</f>
        <v>11.3</v>
      </c>
    </row>
    <row r="15" spans="1:9" ht="11.25">
      <c r="A15" s="52" t="s">
        <v>24</v>
      </c>
      <c r="B15" s="12" t="s">
        <v>25</v>
      </c>
      <c r="C15" s="48" t="s">
        <v>120</v>
      </c>
      <c r="D15" s="11"/>
      <c r="E15" s="11"/>
      <c r="F15" s="11"/>
      <c r="G15" s="11"/>
      <c r="H15" s="11"/>
      <c r="I15" s="84"/>
    </row>
    <row r="16" spans="1:9" ht="11.25">
      <c r="A16" s="52" t="s">
        <v>26</v>
      </c>
      <c r="B16" s="12" t="s">
        <v>27</v>
      </c>
      <c r="C16" s="48" t="s">
        <v>120</v>
      </c>
      <c r="D16" s="11"/>
      <c r="E16" s="11"/>
      <c r="F16" s="11"/>
      <c r="G16" s="11"/>
      <c r="H16" s="11"/>
      <c r="I16" s="84"/>
    </row>
    <row r="17" spans="1:9" ht="11.25">
      <c r="A17" s="52" t="s">
        <v>28</v>
      </c>
      <c r="B17" s="12" t="s">
        <v>29</v>
      </c>
      <c r="C17" s="48" t="s">
        <v>120</v>
      </c>
      <c r="D17" s="11">
        <v>12.7340896966</v>
      </c>
      <c r="E17" s="11">
        <v>13.378770000000001</v>
      </c>
      <c r="F17" s="11">
        <v>13.378609</v>
      </c>
      <c r="G17" s="11">
        <v>11.7310097294</v>
      </c>
      <c r="H17" s="11">
        <v>12.749064</v>
      </c>
      <c r="I17" s="84">
        <v>11.3</v>
      </c>
    </row>
    <row r="18" spans="1:9" ht="11.25">
      <c r="A18" s="53" t="s">
        <v>30</v>
      </c>
      <c r="B18" s="13" t="s">
        <v>31</v>
      </c>
      <c r="C18" s="48" t="s">
        <v>120</v>
      </c>
      <c r="D18" s="11"/>
      <c r="E18" s="11"/>
      <c r="F18" s="11"/>
      <c r="G18" s="11"/>
      <c r="H18" s="11"/>
      <c r="I18" s="84"/>
    </row>
    <row r="19" spans="1:9" ht="11.25">
      <c r="A19" s="54" t="s">
        <v>32</v>
      </c>
      <c r="B19" s="14" t="s">
        <v>124</v>
      </c>
      <c r="C19" s="15"/>
      <c r="D19" s="38"/>
      <c r="E19" s="38"/>
      <c r="F19" s="38"/>
      <c r="G19" s="38"/>
      <c r="H19" s="38"/>
      <c r="I19" s="85"/>
    </row>
    <row r="20" spans="1:9" ht="11.25">
      <c r="A20" s="55" t="s">
        <v>33</v>
      </c>
      <c r="B20" s="16" t="s">
        <v>34</v>
      </c>
      <c r="C20" s="10" t="s">
        <v>117</v>
      </c>
      <c r="D20" s="11"/>
      <c r="E20" s="11"/>
      <c r="F20" s="11"/>
      <c r="G20" s="11"/>
      <c r="H20" s="11"/>
      <c r="I20" s="84"/>
    </row>
    <row r="21" spans="1:9" ht="11.25">
      <c r="A21" s="52" t="s">
        <v>35</v>
      </c>
      <c r="B21" s="16" t="s">
        <v>36</v>
      </c>
      <c r="C21" s="10" t="s">
        <v>121</v>
      </c>
      <c r="D21" s="33">
        <f>D22+D25</f>
        <v>672.711884736</v>
      </c>
      <c r="E21" s="33">
        <f>E22+E25</f>
        <v>942.58787</v>
      </c>
      <c r="F21" s="33">
        <f>F22+F25</f>
        <v>791.5960506015172</v>
      </c>
      <c r="G21" s="33">
        <f>G22+G25</f>
        <v>1064.6913021</v>
      </c>
      <c r="H21" s="33">
        <f>H22+H25</f>
        <v>988.1754285280001</v>
      </c>
      <c r="I21" s="86">
        <f>I22+I25</f>
        <v>1431.49</v>
      </c>
    </row>
    <row r="22" spans="1:9" ht="11.25">
      <c r="A22" s="66" t="s">
        <v>37</v>
      </c>
      <c r="B22" s="12" t="s">
        <v>38</v>
      </c>
      <c r="C22" s="10" t="s">
        <v>121</v>
      </c>
      <c r="D22" s="17"/>
      <c r="E22" s="17"/>
      <c r="F22" s="17"/>
      <c r="G22" s="17">
        <f>G23*G24</f>
        <v>1064.6913021</v>
      </c>
      <c r="H22" s="17"/>
      <c r="I22" s="17">
        <f>I23*I24</f>
        <v>1431.49</v>
      </c>
    </row>
    <row r="23" spans="1:9" ht="11.25">
      <c r="A23" s="67"/>
      <c r="B23" s="18" t="s">
        <v>39</v>
      </c>
      <c r="C23" s="10" t="s">
        <v>122</v>
      </c>
      <c r="D23" s="11"/>
      <c r="E23" s="31"/>
      <c r="F23" s="11"/>
      <c r="G23" s="11">
        <v>235.851</v>
      </c>
      <c r="H23" s="97"/>
      <c r="I23" s="11">
        <v>257</v>
      </c>
    </row>
    <row r="24" spans="1:9" ht="11.25">
      <c r="A24" s="68"/>
      <c r="B24" s="19" t="s">
        <v>40</v>
      </c>
      <c r="C24" s="20" t="s">
        <v>125</v>
      </c>
      <c r="D24" s="11"/>
      <c r="E24" s="31"/>
      <c r="F24" s="11"/>
      <c r="G24" s="11">
        <v>4.514253923451671</v>
      </c>
      <c r="H24" s="97"/>
      <c r="I24" s="11">
        <v>5.57</v>
      </c>
    </row>
    <row r="25" spans="1:9" ht="11.25">
      <c r="A25" s="66" t="s">
        <v>42</v>
      </c>
      <c r="B25" s="12" t="s">
        <v>43</v>
      </c>
      <c r="C25" s="10" t="s">
        <v>121</v>
      </c>
      <c r="D25" s="17">
        <f>D26*D27</f>
        <v>672.711884736</v>
      </c>
      <c r="E25" s="17">
        <f>E26*E27</f>
        <v>942.58787</v>
      </c>
      <c r="F25" s="17">
        <f>F26*F27</f>
        <v>791.5960506015172</v>
      </c>
      <c r="G25" s="17">
        <f>G26*G27</f>
        <v>0</v>
      </c>
      <c r="H25" s="17">
        <f>H26*H27</f>
        <v>988.1754285280001</v>
      </c>
      <c r="I25" s="87">
        <f>I26*I27</f>
        <v>0</v>
      </c>
    </row>
    <row r="26" spans="1:9" ht="11.25">
      <c r="A26" s="67"/>
      <c r="B26" s="18" t="s">
        <v>39</v>
      </c>
      <c r="C26" s="10" t="s">
        <v>122</v>
      </c>
      <c r="D26" s="31">
        <v>219.70048</v>
      </c>
      <c r="E26" s="31">
        <v>243.468</v>
      </c>
      <c r="F26" s="31">
        <v>234.33629758051083</v>
      </c>
      <c r="G26" s="31"/>
      <c r="H26" s="31">
        <v>227.50148000000002</v>
      </c>
      <c r="I26" s="88"/>
    </row>
    <row r="27" spans="1:9" ht="11.25">
      <c r="A27" s="68"/>
      <c r="B27" s="19" t="s">
        <v>40</v>
      </c>
      <c r="C27" s="20" t="s">
        <v>41</v>
      </c>
      <c r="D27" s="11">
        <v>3.06195</v>
      </c>
      <c r="E27" s="11">
        <v>3.871506193832454</v>
      </c>
      <c r="F27" s="11">
        <v>3.378034298461803</v>
      </c>
      <c r="G27" s="11"/>
      <c r="H27" s="11">
        <v>4.3436</v>
      </c>
      <c r="I27" s="84"/>
    </row>
    <row r="28" spans="1:9" ht="11.25">
      <c r="A28" s="66" t="s">
        <v>45</v>
      </c>
      <c r="B28" s="16" t="s">
        <v>46</v>
      </c>
      <c r="C28" s="10" t="s">
        <v>121</v>
      </c>
      <c r="D28" s="5">
        <f>D29*D30</f>
        <v>14334.117607730002</v>
      </c>
      <c r="E28" s="5">
        <f>E29*E30</f>
        <v>16298.907120000002</v>
      </c>
      <c r="F28" s="5">
        <f>F29*F30</f>
        <v>16063.241442650884</v>
      </c>
      <c r="G28" s="5">
        <f>G29*G30</f>
        <v>14294.167986960003</v>
      </c>
      <c r="H28" s="5">
        <f>H29*H30</f>
        <v>16544.89380144</v>
      </c>
      <c r="I28" s="81">
        <f>I29*I30</f>
        <v>15825.010500000002</v>
      </c>
    </row>
    <row r="29" spans="1:9" ht="11.25">
      <c r="A29" s="69"/>
      <c r="B29" s="12" t="s">
        <v>39</v>
      </c>
      <c r="C29" s="10" t="s">
        <v>120</v>
      </c>
      <c r="D29" s="11">
        <v>13.13534</v>
      </c>
      <c r="E29" s="11">
        <v>13.746</v>
      </c>
      <c r="F29" s="11">
        <v>13.745833</v>
      </c>
      <c r="G29" s="11">
        <v>12.123304000000001</v>
      </c>
      <c r="H29" s="11">
        <v>13.157601000000001</v>
      </c>
      <c r="I29" s="84">
        <v>11.722230000000001</v>
      </c>
    </row>
    <row r="30" spans="1:9" ht="11.25">
      <c r="A30" s="70"/>
      <c r="B30" s="12" t="s">
        <v>40</v>
      </c>
      <c r="C30" s="8" t="s">
        <v>47</v>
      </c>
      <c r="D30" s="11">
        <v>1091.2635384946261</v>
      </c>
      <c r="E30" s="11">
        <v>1185.72</v>
      </c>
      <c r="F30" s="11">
        <v>1168.5898877609588</v>
      </c>
      <c r="G30" s="11">
        <v>1179.0653758216408</v>
      </c>
      <c r="H30" s="11">
        <v>1257.44</v>
      </c>
      <c r="I30" s="84">
        <v>1350</v>
      </c>
    </row>
    <row r="31" spans="1:9" s="22" customFormat="1" ht="11.25">
      <c r="A31" s="66" t="s">
        <v>48</v>
      </c>
      <c r="B31" s="21" t="s">
        <v>49</v>
      </c>
      <c r="C31" s="10" t="s">
        <v>121</v>
      </c>
      <c r="D31" s="37">
        <f>D32*D33</f>
        <v>0</v>
      </c>
      <c r="E31" s="37">
        <f>E32*E33</f>
        <v>0</v>
      </c>
      <c r="F31" s="9">
        <f>F32*F33</f>
        <v>0</v>
      </c>
      <c r="G31" s="9">
        <f>G32*G33</f>
        <v>0</v>
      </c>
      <c r="H31" s="9">
        <f>H32*H33</f>
        <v>0</v>
      </c>
      <c r="I31" s="82">
        <f>I32*I33</f>
        <v>0</v>
      </c>
    </row>
    <row r="32" spans="1:9" s="22" customFormat="1" ht="11.25">
      <c r="A32" s="69"/>
      <c r="B32" s="12" t="s">
        <v>39</v>
      </c>
      <c r="C32" s="10" t="s">
        <v>120</v>
      </c>
      <c r="D32" s="23"/>
      <c r="E32" s="23"/>
      <c r="F32" s="23"/>
      <c r="G32" s="23"/>
      <c r="H32" s="98"/>
      <c r="I32" s="89"/>
    </row>
    <row r="33" spans="1:9" s="22" customFormat="1" ht="11.25">
      <c r="A33" s="70"/>
      <c r="B33" s="12" t="s">
        <v>40</v>
      </c>
      <c r="C33" s="8" t="s">
        <v>47</v>
      </c>
      <c r="D33" s="23"/>
      <c r="E33" s="23"/>
      <c r="F33" s="23"/>
      <c r="G33" s="23"/>
      <c r="H33" s="98"/>
      <c r="I33" s="89"/>
    </row>
    <row r="34" spans="1:9" s="22" customFormat="1" ht="11.25">
      <c r="A34" s="66" t="s">
        <v>50</v>
      </c>
      <c r="B34" s="21" t="s">
        <v>51</v>
      </c>
      <c r="C34" s="10" t="s">
        <v>121</v>
      </c>
      <c r="D34" s="5">
        <f>D35*D36</f>
        <v>31.376001419999987</v>
      </c>
      <c r="E34" s="5">
        <f>E35*E36</f>
        <v>20.723399999999998</v>
      </c>
      <c r="F34" s="5">
        <f>F35*F36</f>
        <v>20.723399999999998</v>
      </c>
      <c r="G34" s="5">
        <f>G35*G36</f>
        <v>21.811709903561002</v>
      </c>
      <c r="H34" s="5">
        <f>H35*H36</f>
        <v>47.44140380999998</v>
      </c>
      <c r="I34" s="81">
        <f>I35*I36</f>
        <v>52.119773999999985</v>
      </c>
    </row>
    <row r="35" spans="1:9" s="22" customFormat="1" ht="11.25">
      <c r="A35" s="69"/>
      <c r="B35" s="12" t="s">
        <v>39</v>
      </c>
      <c r="C35" s="10" t="s">
        <v>126</v>
      </c>
      <c r="D35" s="23">
        <v>0.945101</v>
      </c>
      <c r="E35" s="23">
        <v>0.58</v>
      </c>
      <c r="F35" s="23">
        <v>0.58</v>
      </c>
      <c r="G35" s="23">
        <v>0.518143</v>
      </c>
      <c r="H35" s="23">
        <v>1.2409469999999996</v>
      </c>
      <c r="I35" s="90">
        <v>1.2409469999999996</v>
      </c>
    </row>
    <row r="36" spans="1:9" s="22" customFormat="1" ht="11.25">
      <c r="A36" s="70"/>
      <c r="B36" s="12" t="s">
        <v>40</v>
      </c>
      <c r="C36" s="10" t="s">
        <v>44</v>
      </c>
      <c r="D36" s="23">
        <v>33.198569697841805</v>
      </c>
      <c r="E36" s="23">
        <v>35.73</v>
      </c>
      <c r="F36" s="23">
        <v>35.73</v>
      </c>
      <c r="G36" s="23">
        <v>42.095927</v>
      </c>
      <c r="H36" s="23">
        <v>38.23</v>
      </c>
      <c r="I36" s="90">
        <v>42</v>
      </c>
    </row>
    <row r="37" spans="1:11" ht="11.25">
      <c r="A37" s="52" t="s">
        <v>52</v>
      </c>
      <c r="B37" s="16" t="s">
        <v>53</v>
      </c>
      <c r="C37" s="10" t="s">
        <v>121</v>
      </c>
      <c r="D37" s="32">
        <v>319.70309</v>
      </c>
      <c r="E37" s="32">
        <v>353.89918</v>
      </c>
      <c r="F37" s="32">
        <v>336.67455843</v>
      </c>
      <c r="G37" s="32">
        <v>72.56894</v>
      </c>
      <c r="H37" s="32">
        <v>363.60852310440004</v>
      </c>
      <c r="I37" s="91">
        <v>399</v>
      </c>
      <c r="K37" s="22"/>
    </row>
    <row r="38" spans="1:11" ht="11.25">
      <c r="A38" s="52" t="s">
        <v>54</v>
      </c>
      <c r="B38" s="16" t="s">
        <v>55</v>
      </c>
      <c r="C38" s="10" t="s">
        <v>121</v>
      </c>
      <c r="D38" s="32">
        <v>2850.25017</v>
      </c>
      <c r="E38" s="32">
        <v>2387.857</v>
      </c>
      <c r="F38" s="32">
        <v>2212.0876537199997</v>
      </c>
      <c r="G38" s="32">
        <v>3285.74201</v>
      </c>
      <c r="H38" s="32">
        <v>2541.5472</v>
      </c>
      <c r="I38" s="91">
        <v>2950</v>
      </c>
      <c r="K38" s="22"/>
    </row>
    <row r="39" spans="1:11" ht="11.25">
      <c r="A39" s="52" t="s">
        <v>56</v>
      </c>
      <c r="B39" s="12" t="s">
        <v>57</v>
      </c>
      <c r="C39" s="10" t="s">
        <v>121</v>
      </c>
      <c r="D39" s="9">
        <f>D38/12/D40</f>
        <v>47.504169499999996</v>
      </c>
      <c r="E39" s="9">
        <f>E38/12/E40</f>
        <v>42.33789007092198</v>
      </c>
      <c r="F39" s="9">
        <f>F38/12/F40</f>
        <v>39.22141229999999</v>
      </c>
      <c r="G39" s="9">
        <f>G38/12/G40</f>
        <v>54.76236683333333</v>
      </c>
      <c r="H39" s="9">
        <f>H38/12/H40</f>
        <v>42.359120000000004</v>
      </c>
      <c r="I39" s="82">
        <f>I38/12/I40</f>
        <v>44.696969696969695</v>
      </c>
      <c r="K39" s="22"/>
    </row>
    <row r="40" spans="1:11" ht="11.25">
      <c r="A40" s="52" t="s">
        <v>58</v>
      </c>
      <c r="B40" s="12" t="s">
        <v>59</v>
      </c>
      <c r="C40" s="10" t="s">
        <v>123</v>
      </c>
      <c r="D40" s="11">
        <v>5</v>
      </c>
      <c r="E40" s="11">
        <v>4.7</v>
      </c>
      <c r="F40" s="11">
        <v>4.7</v>
      </c>
      <c r="G40" s="11">
        <v>5</v>
      </c>
      <c r="H40" s="11">
        <v>5</v>
      </c>
      <c r="I40" s="84">
        <v>5.5</v>
      </c>
      <c r="K40" s="22"/>
    </row>
    <row r="41" spans="1:11" ht="11.25">
      <c r="A41" s="52" t="s">
        <v>60</v>
      </c>
      <c r="B41" s="16" t="s">
        <v>61</v>
      </c>
      <c r="C41" s="10" t="s">
        <v>117</v>
      </c>
      <c r="D41" s="34">
        <v>803.77055</v>
      </c>
      <c r="E41" s="34">
        <v>723.52067</v>
      </c>
      <c r="F41" s="34">
        <v>672.917064261624</v>
      </c>
      <c r="G41" s="34">
        <v>999.522719442</v>
      </c>
      <c r="H41" s="34">
        <v>762.46416</v>
      </c>
      <c r="I41" s="92">
        <v>897.3900000000001</v>
      </c>
      <c r="K41" s="22"/>
    </row>
    <row r="42" spans="1:11" ht="11.25">
      <c r="A42" s="52" t="s">
        <v>62</v>
      </c>
      <c r="B42" s="24" t="s">
        <v>63</v>
      </c>
      <c r="C42" s="10" t="s">
        <v>117</v>
      </c>
      <c r="D42" s="34">
        <v>752.42386</v>
      </c>
      <c r="E42" s="34">
        <v>988.24687</v>
      </c>
      <c r="F42" s="34">
        <v>752.42386</v>
      </c>
      <c r="G42" s="34">
        <v>804.6348</v>
      </c>
      <c r="H42" s="34">
        <v>752.42386</v>
      </c>
      <c r="I42" s="92">
        <v>789</v>
      </c>
      <c r="K42" s="22"/>
    </row>
    <row r="43" spans="1:11" ht="11.25">
      <c r="A43" s="52" t="s">
        <v>64</v>
      </c>
      <c r="B43" s="25" t="s">
        <v>65</v>
      </c>
      <c r="C43" s="10" t="s">
        <v>117</v>
      </c>
      <c r="D43" s="5">
        <f>SUM(D44:D45)</f>
        <v>123.6851</v>
      </c>
      <c r="E43" s="5">
        <f>SUM(E44:E45)</f>
        <v>74.97417999999999</v>
      </c>
      <c r="F43" s="5">
        <f>SUM(F44:F45)</f>
        <v>74.97417999999999</v>
      </c>
      <c r="G43" s="5">
        <f>SUM(G44:G45)</f>
        <v>535.5946936890865</v>
      </c>
      <c r="H43" s="5">
        <f>SUM(H44:H45)</f>
        <v>371.244</v>
      </c>
      <c r="I43" s="81">
        <f>SUM(I44:I45)</f>
        <v>956.46</v>
      </c>
      <c r="K43" s="22"/>
    </row>
    <row r="44" spans="1:11" ht="11.25">
      <c r="A44" s="52" t="s">
        <v>66</v>
      </c>
      <c r="B44" s="12" t="s">
        <v>67</v>
      </c>
      <c r="C44" s="10" t="s">
        <v>117</v>
      </c>
      <c r="D44" s="11"/>
      <c r="E44" s="11"/>
      <c r="F44" s="11"/>
      <c r="G44" s="11"/>
      <c r="H44" s="11"/>
      <c r="I44" s="84">
        <v>535.46</v>
      </c>
      <c r="K44" s="22"/>
    </row>
    <row r="45" spans="1:11" ht="11.25">
      <c r="A45" s="52" t="s">
        <v>68</v>
      </c>
      <c r="B45" s="26" t="s">
        <v>69</v>
      </c>
      <c r="C45" s="10" t="s">
        <v>117</v>
      </c>
      <c r="D45" s="11">
        <v>123.6851</v>
      </c>
      <c r="E45" s="11">
        <v>74.97417999999999</v>
      </c>
      <c r="F45" s="11">
        <v>74.97417999999999</v>
      </c>
      <c r="G45" s="11">
        <v>535.5946936890865</v>
      </c>
      <c r="H45" s="11">
        <v>371.244</v>
      </c>
      <c r="I45" s="84">
        <v>421</v>
      </c>
      <c r="K45" s="22"/>
    </row>
    <row r="46" spans="1:9" ht="11.25">
      <c r="A46" s="52" t="s">
        <v>70</v>
      </c>
      <c r="B46" s="16" t="s">
        <v>71</v>
      </c>
      <c r="C46" s="10" t="s">
        <v>117</v>
      </c>
      <c r="D46" s="5">
        <f>D47+SUM(D49:D49)</f>
        <v>1532.28595</v>
      </c>
      <c r="E46" s="5">
        <f>E47+SUM(E49:E49)</f>
        <v>422.22965</v>
      </c>
      <c r="F46" s="5">
        <f>F47+SUM(F49:F49)</f>
        <v>422.22965</v>
      </c>
      <c r="G46" s="5">
        <f>G47+SUM(G49:G49)</f>
        <v>1743.682155942</v>
      </c>
      <c r="H46" s="5">
        <f>H47+SUM(H49:H49)</f>
        <v>1691.6262311412002</v>
      </c>
      <c r="I46" s="81">
        <f>I47+SUM(I49:I49)</f>
        <v>1891.0900000000001</v>
      </c>
    </row>
    <row r="47" spans="1:9" ht="11.25">
      <c r="A47" s="56" t="s">
        <v>72</v>
      </c>
      <c r="B47" s="27" t="s">
        <v>73</v>
      </c>
      <c r="C47" s="10" t="s">
        <v>117</v>
      </c>
      <c r="D47" s="31">
        <v>1207.64887</v>
      </c>
      <c r="E47" s="31">
        <v>324.04424</v>
      </c>
      <c r="F47" s="31">
        <v>324.04424</v>
      </c>
      <c r="G47" s="31">
        <v>1336.97451</v>
      </c>
      <c r="H47" s="31">
        <v>1304.2607796000002</v>
      </c>
      <c r="I47" s="88">
        <v>1450</v>
      </c>
    </row>
    <row r="48" spans="1:9" ht="22.5">
      <c r="A48" s="56" t="s">
        <v>74</v>
      </c>
      <c r="B48" s="27" t="s">
        <v>75</v>
      </c>
      <c r="C48" s="28" t="s">
        <v>76</v>
      </c>
      <c r="D48" s="31">
        <v>2.5</v>
      </c>
      <c r="E48" s="31">
        <v>0.93</v>
      </c>
      <c r="F48" s="31">
        <v>0.93</v>
      </c>
      <c r="G48" s="31">
        <v>3.056</v>
      </c>
      <c r="H48" s="31">
        <v>2.61</v>
      </c>
      <c r="I48" s="88">
        <v>2.61</v>
      </c>
    </row>
    <row r="49" spans="1:9" ht="11.25">
      <c r="A49" s="56" t="s">
        <v>77</v>
      </c>
      <c r="B49" s="27" t="s">
        <v>78</v>
      </c>
      <c r="C49" s="10" t="s">
        <v>117</v>
      </c>
      <c r="D49" s="31">
        <v>324.63708</v>
      </c>
      <c r="E49" s="31">
        <v>98.18541</v>
      </c>
      <c r="F49" s="31">
        <v>98.18541</v>
      </c>
      <c r="G49" s="31">
        <v>406.70764594200006</v>
      </c>
      <c r="H49" s="31">
        <v>387.36545154120006</v>
      </c>
      <c r="I49" s="88">
        <v>441.09000000000003</v>
      </c>
    </row>
    <row r="50" spans="1:9" ht="11.25">
      <c r="A50" s="52" t="s">
        <v>79</v>
      </c>
      <c r="B50" s="16" t="s">
        <v>80</v>
      </c>
      <c r="C50" s="10" t="s">
        <v>117</v>
      </c>
      <c r="D50" s="33">
        <f>D51+D53+D54+D55+D56+D57+D58+D62</f>
        <v>4657.0877</v>
      </c>
      <c r="E50" s="33">
        <f>E51+E53+E54+E55+E56+E57+E58+E62</f>
        <v>5028.13111</v>
      </c>
      <c r="F50" s="33">
        <f>F51+F53+F54+F55+F56+F57+F58+F62</f>
        <v>2326.0057563404</v>
      </c>
      <c r="G50" s="33">
        <f>G51+G53+G54+G55+G56+G57+G58+G62</f>
        <v>6250.94253365421</v>
      </c>
      <c r="H50" s="33">
        <f>H51+H53+H54+H55+H56+H57+H58+H62</f>
        <v>5206.198262753</v>
      </c>
      <c r="I50" s="86">
        <f>I51+I53+I54+I55+I56+I57+I58+I62</f>
        <v>6162.592199999999</v>
      </c>
    </row>
    <row r="51" spans="1:9" ht="11.25">
      <c r="A51" s="52" t="s">
        <v>81</v>
      </c>
      <c r="B51" s="26" t="s">
        <v>82</v>
      </c>
      <c r="C51" s="10" t="s">
        <v>117</v>
      </c>
      <c r="D51" s="31">
        <v>2655.27738</v>
      </c>
      <c r="E51" s="31">
        <v>2248.29912</v>
      </c>
      <c r="F51" s="31">
        <v>1192.089462</v>
      </c>
      <c r="G51" s="31">
        <v>3631.9966</v>
      </c>
      <c r="H51" s="31">
        <v>2788.041249</v>
      </c>
      <c r="I51" s="88">
        <v>3241</v>
      </c>
    </row>
    <row r="52" spans="1:9" ht="11.25">
      <c r="A52" s="52" t="s">
        <v>83</v>
      </c>
      <c r="B52" s="29" t="s">
        <v>84</v>
      </c>
      <c r="C52" s="30" t="s">
        <v>76</v>
      </c>
      <c r="D52" s="31">
        <v>2.65</v>
      </c>
      <c r="E52" s="31">
        <v>3.9</v>
      </c>
      <c r="F52" s="31">
        <v>2.65</v>
      </c>
      <c r="G52" s="31">
        <v>2.65</v>
      </c>
      <c r="H52" s="31">
        <v>2.65</v>
      </c>
      <c r="I52" s="88">
        <v>2.65</v>
      </c>
    </row>
    <row r="53" spans="1:9" ht="11.25">
      <c r="A53" s="52" t="s">
        <v>85</v>
      </c>
      <c r="B53" s="26" t="s">
        <v>86</v>
      </c>
      <c r="C53" s="10" t="s">
        <v>117</v>
      </c>
      <c r="D53" s="31">
        <v>472.63937</v>
      </c>
      <c r="E53" s="31">
        <v>681.23463</v>
      </c>
      <c r="F53" s="31">
        <v>362.63361434039996</v>
      </c>
      <c r="G53" s="31">
        <v>1104.85336572</v>
      </c>
      <c r="H53" s="31">
        <v>828.048250953</v>
      </c>
      <c r="I53" s="88">
        <v>985.9122000000001</v>
      </c>
    </row>
    <row r="54" spans="1:9" ht="11.25">
      <c r="A54" s="52" t="s">
        <v>87</v>
      </c>
      <c r="B54" s="26" t="s">
        <v>88</v>
      </c>
      <c r="C54" s="10" t="s">
        <v>117</v>
      </c>
      <c r="D54" s="11"/>
      <c r="E54" s="11"/>
      <c r="F54" s="11"/>
      <c r="G54" s="11"/>
      <c r="H54" s="11"/>
      <c r="I54" s="84"/>
    </row>
    <row r="55" spans="1:9" ht="11.25">
      <c r="A55" s="52" t="s">
        <v>89</v>
      </c>
      <c r="B55" s="26" t="s">
        <v>90</v>
      </c>
      <c r="C55" s="10" t="s">
        <v>117</v>
      </c>
      <c r="D55" s="11">
        <v>8.79806</v>
      </c>
      <c r="E55" s="11">
        <v>8.91684</v>
      </c>
      <c r="F55" s="11">
        <v>8.91684</v>
      </c>
      <c r="G55" s="11">
        <v>7.918</v>
      </c>
      <c r="H55" s="11">
        <v>8.91684</v>
      </c>
      <c r="I55" s="84">
        <v>9.7</v>
      </c>
    </row>
    <row r="56" spans="1:9" ht="11.25">
      <c r="A56" s="52" t="s">
        <v>91</v>
      </c>
      <c r="B56" s="26" t="s">
        <v>92</v>
      </c>
      <c r="C56" s="10" t="s">
        <v>117</v>
      </c>
      <c r="D56" s="31">
        <v>1.67668</v>
      </c>
      <c r="E56" s="31">
        <v>1.896</v>
      </c>
      <c r="F56" s="31">
        <v>1.8061099999999999</v>
      </c>
      <c r="G56" s="31">
        <v>3.2953099999999997</v>
      </c>
      <c r="H56" s="31">
        <v>1.8061099999999999</v>
      </c>
      <c r="I56" s="88">
        <v>1.98</v>
      </c>
    </row>
    <row r="57" spans="1:9" ht="11.25">
      <c r="A57" s="52" t="s">
        <v>93</v>
      </c>
      <c r="B57" s="26" t="s">
        <v>94</v>
      </c>
      <c r="C57" s="10" t="s">
        <v>117</v>
      </c>
      <c r="D57" s="11"/>
      <c r="E57" s="11"/>
      <c r="F57" s="11"/>
      <c r="G57" s="11"/>
      <c r="H57" s="11"/>
      <c r="I57" s="84"/>
    </row>
    <row r="58" spans="1:9" ht="22.5">
      <c r="A58" s="52" t="s">
        <v>95</v>
      </c>
      <c r="B58" s="26" t="s">
        <v>96</v>
      </c>
      <c r="C58" s="10" t="s">
        <v>117</v>
      </c>
      <c r="D58" s="9">
        <f>D59+D60+D61</f>
        <v>77.26182</v>
      </c>
      <c r="E58" s="9">
        <f>E59+E60+E61</f>
        <v>93.97713</v>
      </c>
      <c r="F58" s="9">
        <f>F59+F60+F61</f>
        <v>77.119</v>
      </c>
      <c r="G58" s="9">
        <f>G59+G60+G61</f>
        <v>13.324</v>
      </c>
      <c r="H58" s="9">
        <f>H59+H60+H61</f>
        <v>77.31193</v>
      </c>
      <c r="I58" s="82">
        <f>I59+I60+I61</f>
        <v>250</v>
      </c>
    </row>
    <row r="59" spans="1:9" ht="11.25">
      <c r="A59" s="52" t="s">
        <v>97</v>
      </c>
      <c r="B59" s="29" t="s">
        <v>98</v>
      </c>
      <c r="C59" s="10" t="s">
        <v>117</v>
      </c>
      <c r="D59" s="11"/>
      <c r="E59" s="11"/>
      <c r="F59" s="11"/>
      <c r="G59" s="11"/>
      <c r="H59" s="11"/>
      <c r="I59" s="84"/>
    </row>
    <row r="60" spans="1:9" ht="11.25">
      <c r="A60" s="52" t="s">
        <v>99</v>
      </c>
      <c r="B60" s="29" t="s">
        <v>100</v>
      </c>
      <c r="C60" s="10" t="s">
        <v>117</v>
      </c>
      <c r="D60" s="31">
        <v>77.119</v>
      </c>
      <c r="E60" s="31">
        <v>93.7842</v>
      </c>
      <c r="F60" s="31">
        <v>77.119</v>
      </c>
      <c r="G60" s="31">
        <v>12.324</v>
      </c>
      <c r="H60" s="31">
        <v>77.119</v>
      </c>
      <c r="I60" s="88">
        <v>250</v>
      </c>
    </row>
    <row r="61" spans="1:9" ht="11.25">
      <c r="A61" s="52" t="s">
        <v>115</v>
      </c>
      <c r="B61" s="29" t="s">
        <v>114</v>
      </c>
      <c r="C61" s="10" t="s">
        <v>117</v>
      </c>
      <c r="D61" s="11">
        <v>0.14282</v>
      </c>
      <c r="E61" s="11">
        <v>0.19293</v>
      </c>
      <c r="F61" s="11"/>
      <c r="G61" s="11">
        <v>1</v>
      </c>
      <c r="H61" s="11">
        <v>0.19293</v>
      </c>
      <c r="I61" s="84">
        <v>0</v>
      </c>
    </row>
    <row r="62" spans="1:9" ht="22.5">
      <c r="A62" s="52" t="s">
        <v>101</v>
      </c>
      <c r="B62" s="26" t="s">
        <v>102</v>
      </c>
      <c r="C62" s="10" t="s">
        <v>117</v>
      </c>
      <c r="D62" s="9">
        <f>SUM(D63:D64)</f>
        <v>1441.43439</v>
      </c>
      <c r="E62" s="9">
        <f>SUM(E63:E64)</f>
        <v>1993.80739</v>
      </c>
      <c r="F62" s="9">
        <f>SUM(F63:F64)</f>
        <v>683.44073</v>
      </c>
      <c r="G62" s="9">
        <f>SUM(G63:G64)</f>
        <v>1489.5552579342102</v>
      </c>
      <c r="H62" s="9">
        <f>SUM(H63:H64)</f>
        <v>1502.0738828</v>
      </c>
      <c r="I62" s="82">
        <f>SUM(I63:I64)</f>
        <v>1674</v>
      </c>
    </row>
    <row r="63" spans="1:9" ht="11.25">
      <c r="A63" s="52" t="s">
        <v>103</v>
      </c>
      <c r="B63" s="29" t="s">
        <v>104</v>
      </c>
      <c r="C63" s="10" t="s">
        <v>117</v>
      </c>
      <c r="D63" s="11">
        <v>683.44073</v>
      </c>
      <c r="E63" s="31">
        <v>570.50844</v>
      </c>
      <c r="F63" s="31">
        <v>683.44073</v>
      </c>
      <c r="G63" s="31">
        <v>773.8305600000001</v>
      </c>
      <c r="H63" s="31">
        <v>683.44073</v>
      </c>
      <c r="I63" s="88">
        <v>723</v>
      </c>
    </row>
    <row r="64" spans="1:9" ht="11.25">
      <c r="A64" s="52" t="s">
        <v>103</v>
      </c>
      <c r="B64" s="13" t="s">
        <v>113</v>
      </c>
      <c r="C64" s="10" t="s">
        <v>117</v>
      </c>
      <c r="D64" s="31">
        <v>757.99366</v>
      </c>
      <c r="E64" s="31">
        <v>1423.2989499999999</v>
      </c>
      <c r="F64" s="31">
        <v>0</v>
      </c>
      <c r="G64" s="31">
        <v>715.7246979342101</v>
      </c>
      <c r="H64" s="31">
        <v>818.6331528000001</v>
      </c>
      <c r="I64" s="88">
        <v>951</v>
      </c>
    </row>
    <row r="65" spans="1:9" ht="11.25">
      <c r="A65" s="52" t="s">
        <v>105</v>
      </c>
      <c r="B65" s="24" t="s">
        <v>106</v>
      </c>
      <c r="C65" s="10" t="s">
        <v>117</v>
      </c>
      <c r="D65" s="23"/>
      <c r="E65" s="23"/>
      <c r="F65" s="23"/>
      <c r="G65" s="23"/>
      <c r="H65" s="23"/>
      <c r="I65" s="90"/>
    </row>
    <row r="66" spans="1:9" ht="12" thickBot="1">
      <c r="A66" s="53" t="s">
        <v>107</v>
      </c>
      <c r="B66" s="25" t="s">
        <v>108</v>
      </c>
      <c r="C66" s="57" t="s">
        <v>117</v>
      </c>
      <c r="D66" s="58"/>
      <c r="E66" s="58"/>
      <c r="F66" s="58"/>
      <c r="G66" s="58"/>
      <c r="H66" s="58"/>
      <c r="I66" s="93"/>
    </row>
    <row r="67" spans="1:9" ht="12" thickBot="1">
      <c r="A67" s="59" t="s">
        <v>109</v>
      </c>
      <c r="B67" s="60" t="s">
        <v>110</v>
      </c>
      <c r="C67" s="61" t="s">
        <v>117</v>
      </c>
      <c r="D67" s="62">
        <f>D20+D21+D28+D31+D34+D37+D38+D41+D42+D43+D46+D50+D65-D66</f>
        <v>26077.411913886</v>
      </c>
      <c r="E67" s="62">
        <f>E20+E21+E28+E31+E34+E37+E38+E41+E42+E43+E46+E50+E65-E66</f>
        <v>27241.077050000007</v>
      </c>
      <c r="F67" s="62">
        <f>F20+F21+F28+F31+F34+F37+F38+F41+F42+F43+F46+F50+F65-F66</f>
        <v>23672.873616004425</v>
      </c>
      <c r="G67" s="62">
        <f>G20+G21+G28+G31+G34+G37+G38+G41+G42+G43+G46+G50+G65-G66</f>
        <v>29073.358851690857</v>
      </c>
      <c r="H67" s="62">
        <f>H20+H21+H28+H31+H34+H37+H38+H41+H42+H43+H46+H50+H65-H66</f>
        <v>29269.6228707766</v>
      </c>
      <c r="I67" s="94">
        <f>I20+I21+I28+I31+I34+I37+I38+I41+I42+I43+I46+I50+I65-I66</f>
        <v>31354.152474</v>
      </c>
    </row>
  </sheetData>
  <sheetProtection/>
  <mergeCells count="12">
    <mergeCell ref="E2:G2"/>
    <mergeCell ref="H2:H3"/>
    <mergeCell ref="A1:I1"/>
    <mergeCell ref="A22:A24"/>
    <mergeCell ref="A25:A27"/>
    <mergeCell ref="A31:A33"/>
    <mergeCell ref="A34:A36"/>
    <mergeCell ref="A28:A30"/>
    <mergeCell ref="I2:I3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2014-04-25T10:26:02Z</dcterms:created>
  <dcterms:modified xsi:type="dcterms:W3CDTF">2014-04-25T10:59:23Z</dcterms:modified>
  <cp:category/>
  <cp:version/>
  <cp:contentType/>
  <cp:contentStatus/>
</cp:coreProperties>
</file>